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7560" activeTab="1"/>
  </bookViews>
  <sheets>
    <sheet name="Data S1" sheetId="9" r:id="rId1"/>
    <sheet name="Data S2" sheetId="3" r:id="rId2"/>
    <sheet name="Data S3" sheetId="2" r:id="rId3"/>
    <sheet name="Data S4" sheetId="4" r:id="rId4"/>
    <sheet name="Data S5" sheetId="5" r:id="rId5"/>
    <sheet name="Data S6" sheetId="6" r:id="rId6"/>
    <sheet name="Data S7" sheetId="10" r:id="rId7"/>
    <sheet name="References (Data S8)" sheetId="8" r:id="rId8"/>
  </sheets>
  <definedNames>
    <definedName name="_xlnm._FilterDatabase" localSheetId="0" hidden="1">'Data S1'!$A$137:$O$193</definedName>
    <definedName name="_xlnm._FilterDatabase" localSheetId="7" hidden="1">'References (Data S8)'!$A$1:$A$6</definedName>
  </definedNames>
  <calcPr calcId="145621"/>
</workbook>
</file>

<file path=xl/calcChain.xml><?xml version="1.0" encoding="utf-8"?>
<calcChain xmlns="http://schemas.openxmlformats.org/spreadsheetml/2006/main">
  <c r="D10" i="5" l="1"/>
  <c r="D11" i="5"/>
  <c r="D12" i="5"/>
  <c r="G7" i="6" l="1"/>
  <c r="F7" i="6"/>
  <c r="E7" i="6"/>
  <c r="D7" i="6"/>
  <c r="B7" i="6"/>
  <c r="B7" i="2" l="1"/>
  <c r="C30" i="3"/>
  <c r="D30" i="3"/>
  <c r="E30" i="3"/>
  <c r="F30" i="3"/>
  <c r="G30" i="3"/>
  <c r="H30" i="3"/>
  <c r="I30" i="3"/>
  <c r="J30" i="3"/>
  <c r="K30" i="3"/>
  <c r="L30" i="3"/>
  <c r="M30" i="3"/>
  <c r="O30" i="3"/>
  <c r="B30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4" i="3"/>
  <c r="G135" i="9"/>
  <c r="H49" i="9" l="1"/>
  <c r="G49" i="9"/>
  <c r="E49" i="9"/>
  <c r="D49" i="9"/>
  <c r="F22" i="9"/>
  <c r="F21" i="9"/>
  <c r="H18" i="9"/>
  <c r="G18" i="9"/>
  <c r="F18" i="9"/>
  <c r="E18" i="9"/>
  <c r="D18" i="9"/>
  <c r="H291" i="9"/>
  <c r="G291" i="9"/>
  <c r="E291" i="9"/>
  <c r="D291" i="9"/>
  <c r="F290" i="9"/>
  <c r="F289" i="9"/>
  <c r="F288" i="9"/>
  <c r="F287" i="9"/>
  <c r="F286" i="9"/>
  <c r="F285" i="9"/>
  <c r="F284" i="9"/>
  <c r="F283" i="9"/>
  <c r="F282" i="9"/>
  <c r="H96" i="9"/>
  <c r="G96" i="9"/>
  <c r="F96" i="9"/>
  <c r="E96" i="9"/>
  <c r="D96" i="9"/>
  <c r="H251" i="9"/>
  <c r="G251" i="9"/>
  <c r="F251" i="9"/>
  <c r="E251" i="9"/>
  <c r="D251" i="9"/>
  <c r="H561" i="9"/>
  <c r="G561" i="9"/>
  <c r="F561" i="9"/>
  <c r="E561" i="9"/>
  <c r="D561" i="9"/>
  <c r="H591" i="9"/>
  <c r="G591" i="9"/>
  <c r="F591" i="9"/>
  <c r="E591" i="9"/>
  <c r="D591" i="9"/>
  <c r="H555" i="9"/>
  <c r="G555" i="9"/>
  <c r="F555" i="9"/>
  <c r="E555" i="9"/>
  <c r="D555" i="9"/>
  <c r="H212" i="9"/>
  <c r="G212" i="9"/>
  <c r="F212" i="9"/>
  <c r="E212" i="9"/>
  <c r="D212" i="9"/>
  <c r="H571" i="9"/>
  <c r="G571" i="9"/>
  <c r="F571" i="9"/>
  <c r="E571" i="9"/>
  <c r="D571" i="9"/>
  <c r="H272" i="9"/>
  <c r="G272" i="9"/>
  <c r="E272" i="9"/>
  <c r="D272" i="9"/>
  <c r="F271" i="9"/>
  <c r="F270" i="9"/>
  <c r="F269" i="9"/>
  <c r="F268" i="9"/>
  <c r="F267" i="9"/>
  <c r="H335" i="9"/>
  <c r="G335" i="9"/>
  <c r="F335" i="9"/>
  <c r="E335" i="9"/>
  <c r="D335" i="9"/>
  <c r="H323" i="9"/>
  <c r="G323" i="9"/>
  <c r="F323" i="9"/>
  <c r="E323" i="9"/>
  <c r="D323" i="9"/>
  <c r="H586" i="9"/>
  <c r="G586" i="9"/>
  <c r="F586" i="9"/>
  <c r="E586" i="9"/>
  <c r="D586" i="9"/>
  <c r="H577" i="9"/>
  <c r="G577" i="9"/>
  <c r="F577" i="9"/>
  <c r="E577" i="9"/>
  <c r="D577" i="9"/>
  <c r="H264" i="9"/>
  <c r="G264" i="9"/>
  <c r="F264" i="9"/>
  <c r="E264" i="9"/>
  <c r="D264" i="9"/>
  <c r="H383" i="9"/>
  <c r="G383" i="9"/>
  <c r="E383" i="9"/>
  <c r="D383" i="9"/>
  <c r="F382" i="9"/>
  <c r="F381" i="9"/>
  <c r="F380" i="9"/>
  <c r="F379" i="9"/>
  <c r="F378" i="9"/>
  <c r="F376" i="9"/>
  <c r="F374" i="9"/>
  <c r="F373" i="9"/>
  <c r="F370" i="9"/>
  <c r="F369" i="9"/>
  <c r="F368" i="9"/>
  <c r="F367" i="9"/>
  <c r="F362" i="9"/>
  <c r="F360" i="9"/>
  <c r="F356" i="9"/>
  <c r="F355" i="9"/>
  <c r="F350" i="9"/>
  <c r="F349" i="9"/>
  <c r="F341" i="9"/>
  <c r="F340" i="9"/>
  <c r="F339" i="9"/>
  <c r="F338" i="9"/>
  <c r="H597" i="9"/>
  <c r="G597" i="9"/>
  <c r="F597" i="9"/>
  <c r="E597" i="9"/>
  <c r="D597" i="9"/>
  <c r="H194" i="9"/>
  <c r="G194" i="9"/>
  <c r="F194" i="9"/>
  <c r="E194" i="9"/>
  <c r="D194" i="9"/>
  <c r="H507" i="9"/>
  <c r="G507" i="9"/>
  <c r="F507" i="9"/>
  <c r="E507" i="9"/>
  <c r="D507" i="9"/>
  <c r="H487" i="9"/>
  <c r="G487" i="9"/>
  <c r="F487" i="9"/>
  <c r="E487" i="9"/>
  <c r="D487" i="9"/>
  <c r="H279" i="9"/>
  <c r="G279" i="9"/>
  <c r="E279" i="9"/>
  <c r="D279" i="9"/>
  <c r="F278" i="9"/>
  <c r="F277" i="9"/>
  <c r="F276" i="9"/>
  <c r="F275" i="9"/>
  <c r="H470" i="9"/>
  <c r="G470" i="9"/>
  <c r="F470" i="9"/>
  <c r="E470" i="9"/>
  <c r="D470" i="9"/>
  <c r="H437" i="9"/>
  <c r="G437" i="9"/>
  <c r="F437" i="9"/>
  <c r="E437" i="9"/>
  <c r="D437" i="9"/>
  <c r="H396" i="9"/>
  <c r="G396" i="9"/>
  <c r="F396" i="9"/>
  <c r="E396" i="9"/>
  <c r="D396" i="9"/>
  <c r="H135" i="9"/>
  <c r="E135" i="9"/>
  <c r="D135" i="9"/>
  <c r="F104" i="9"/>
  <c r="F135" i="9" s="1"/>
  <c r="H513" i="9"/>
  <c r="G513" i="9"/>
  <c r="F513" i="9"/>
  <c r="E513" i="9"/>
  <c r="D513" i="9"/>
  <c r="H545" i="9"/>
  <c r="G545" i="9"/>
  <c r="F545" i="9"/>
  <c r="E545" i="9"/>
  <c r="D545" i="9"/>
  <c r="F49" i="9" l="1"/>
  <c r="F279" i="9"/>
  <c r="F291" i="9"/>
  <c r="F272" i="9"/>
  <c r="F383" i="9"/>
  <c r="O12" i="4"/>
  <c r="P12" i="4"/>
  <c r="Q12" i="4"/>
  <c r="R12" i="4"/>
  <c r="N12" i="4"/>
  <c r="N5" i="4"/>
  <c r="N6" i="4"/>
  <c r="N7" i="4"/>
  <c r="N8" i="4"/>
  <c r="N9" i="4"/>
  <c r="N10" i="4"/>
  <c r="N11" i="4"/>
  <c r="H5" i="4"/>
  <c r="F5" i="4"/>
  <c r="F6" i="4"/>
  <c r="F7" i="4"/>
  <c r="F8" i="4"/>
  <c r="F9" i="4"/>
  <c r="F10" i="4"/>
  <c r="F11" i="4"/>
  <c r="F4" i="4"/>
  <c r="F29" i="2" l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5" i="2"/>
  <c r="F6" i="2"/>
  <c r="F7" i="2"/>
  <c r="F8" i="2"/>
  <c r="F9" i="2"/>
  <c r="F10" i="2"/>
  <c r="F11" i="2"/>
  <c r="F12" i="2"/>
  <c r="F13" i="2"/>
  <c r="F14" i="2"/>
  <c r="F4" i="2"/>
  <c r="Q7" i="4" l="1"/>
  <c r="F23" i="6" l="1"/>
  <c r="F21" i="6"/>
  <c r="F20" i="6"/>
  <c r="F17" i="6"/>
  <c r="F11" i="6"/>
  <c r="G11" i="6"/>
  <c r="F9" i="6"/>
  <c r="F8" i="6"/>
  <c r="G6" i="6" l="1"/>
  <c r="G17" i="6"/>
  <c r="F5" i="6"/>
  <c r="F19" i="6"/>
  <c r="G23" i="6"/>
  <c r="F6" i="6"/>
  <c r="G19" i="6"/>
  <c r="G22" i="6"/>
  <c r="G14" i="6"/>
  <c r="F24" i="6"/>
  <c r="G26" i="6"/>
  <c r="G20" i="6"/>
  <c r="G5" i="6"/>
  <c r="G9" i="6"/>
  <c r="F4" i="6"/>
  <c r="G24" i="6"/>
  <c r="G4" i="6"/>
  <c r="G8" i="6"/>
  <c r="G10" i="6"/>
  <c r="G21" i="6"/>
  <c r="F10" i="6"/>
  <c r="F22" i="6"/>
  <c r="F26" i="6"/>
  <c r="F14" i="6"/>
  <c r="D13" i="5" l="1"/>
  <c r="D9" i="5"/>
  <c r="D8" i="5"/>
  <c r="D7" i="5"/>
  <c r="D6" i="5"/>
  <c r="D5" i="5"/>
  <c r="D4" i="5"/>
  <c r="O11" i="4" l="1"/>
  <c r="H11" i="4"/>
  <c r="R11" i="4" s="1"/>
  <c r="R10" i="4"/>
  <c r="H10" i="4"/>
  <c r="Q10" i="4" s="1"/>
  <c r="R9" i="4"/>
  <c r="Q9" i="4"/>
  <c r="P9" i="4"/>
  <c r="H9" i="4"/>
  <c r="O9" i="4" s="1"/>
  <c r="R8" i="4"/>
  <c r="Q8" i="4"/>
  <c r="P8" i="4"/>
  <c r="O8" i="4"/>
  <c r="H8" i="4"/>
  <c r="O7" i="4"/>
  <c r="H7" i="4"/>
  <c r="P7" i="4" s="1"/>
  <c r="R6" i="4"/>
  <c r="H6" i="4"/>
  <c r="Q6" i="4" s="1"/>
  <c r="R5" i="4"/>
  <c r="Q5" i="4"/>
  <c r="P5" i="4"/>
  <c r="O5" i="4"/>
  <c r="P11" i="4" l="1"/>
  <c r="O6" i="4"/>
  <c r="O10" i="4"/>
  <c r="Q11" i="4"/>
  <c r="P6" i="4"/>
  <c r="R7" i="4"/>
  <c r="P10" i="4"/>
</calcChain>
</file>

<file path=xl/sharedStrings.xml><?xml version="1.0" encoding="utf-8"?>
<sst xmlns="http://schemas.openxmlformats.org/spreadsheetml/2006/main" count="5678" uniqueCount="1043">
  <si>
    <t>Location</t>
  </si>
  <si>
    <t>Country</t>
  </si>
  <si>
    <t>Latitude</t>
  </si>
  <si>
    <t>Longitude</t>
  </si>
  <si>
    <t>Sex</t>
  </si>
  <si>
    <t>Treilles</t>
  </si>
  <si>
    <t>France</t>
  </si>
  <si>
    <t>TRE_Treilles culture</t>
  </si>
  <si>
    <t>F</t>
  </si>
  <si>
    <t>H1</t>
  </si>
  <si>
    <t>other</t>
  </si>
  <si>
    <t>TRE593</t>
  </si>
  <si>
    <t>TRE596</t>
  </si>
  <si>
    <t>TRE603</t>
  </si>
  <si>
    <t>H3</t>
  </si>
  <si>
    <t>MesoDNA</t>
  </si>
  <si>
    <t>TRE577</t>
  </si>
  <si>
    <t>TRE581</t>
  </si>
  <si>
    <t>TRE600</t>
  </si>
  <si>
    <t>HV0</t>
  </si>
  <si>
    <t>NeoDNA</t>
  </si>
  <si>
    <t>TRE573</t>
  </si>
  <si>
    <t>TRE609</t>
  </si>
  <si>
    <t>J1</t>
  </si>
  <si>
    <t>TRE139</t>
  </si>
  <si>
    <t>TRE209</t>
  </si>
  <si>
    <t>TRE583</t>
  </si>
  <si>
    <t>TRE587</t>
  </si>
  <si>
    <t>TRE612</t>
  </si>
  <si>
    <t>TRE616</t>
  </si>
  <si>
    <t>K1a</t>
  </si>
  <si>
    <t>TRE604</t>
  </si>
  <si>
    <t>TRE614</t>
  </si>
  <si>
    <t>T2b</t>
  </si>
  <si>
    <t>TRE584</t>
  </si>
  <si>
    <t>TRE588</t>
  </si>
  <si>
    <t>U</t>
  </si>
  <si>
    <t>TRE571</t>
  </si>
  <si>
    <t>U5</t>
  </si>
  <si>
    <t>TRE137</t>
  </si>
  <si>
    <t>TRE195</t>
  </si>
  <si>
    <t>TRE575</t>
  </si>
  <si>
    <t>TRE579</t>
  </si>
  <si>
    <t>U5b1c</t>
  </si>
  <si>
    <t>TRE611</t>
  </si>
  <si>
    <t>V</t>
  </si>
  <si>
    <t>TRE637</t>
  </si>
  <si>
    <t>X2</t>
  </si>
  <si>
    <t>TRE570</t>
  </si>
  <si>
    <t>TRE592</t>
  </si>
  <si>
    <t>TRE615</t>
  </si>
  <si>
    <t>TRE636</t>
  </si>
  <si>
    <t>21 South-Eastern France Treilles</t>
  </si>
  <si>
    <t>Prissé-la-Charrière</t>
  </si>
  <si>
    <t>Neolithic</t>
  </si>
  <si>
    <t>U5b</t>
  </si>
  <si>
    <t>14C date</t>
  </si>
  <si>
    <t>Prissé 2</t>
  </si>
  <si>
    <t>N1a</t>
  </si>
  <si>
    <t>Prissé 4</t>
  </si>
  <si>
    <t>M</t>
  </si>
  <si>
    <t>Prissé 1</t>
  </si>
  <si>
    <t xml:space="preserve">20 Western France Prissé </t>
  </si>
  <si>
    <t>Karsdorf</t>
  </si>
  <si>
    <t>Germany</t>
  </si>
  <si>
    <t>LBK?</t>
  </si>
  <si>
    <t>H</t>
  </si>
  <si>
    <t>Cultural context</t>
  </si>
  <si>
    <t>KAR 11</t>
  </si>
  <si>
    <t>KAR 20</t>
  </si>
  <si>
    <t>LBK</t>
  </si>
  <si>
    <t>KAR 29</t>
  </si>
  <si>
    <t>KAR 59</t>
  </si>
  <si>
    <t>KAR 18</t>
  </si>
  <si>
    <t>H1bz</t>
  </si>
  <si>
    <t>T1a</t>
  </si>
  <si>
    <t>KAR 6</t>
  </si>
  <si>
    <t>I0795</t>
  </si>
  <si>
    <t>H46b</t>
  </si>
  <si>
    <t>KAR 16</t>
  </si>
  <si>
    <t>I0797</t>
  </si>
  <si>
    <t>HV</t>
  </si>
  <si>
    <t>KAR 17</t>
  </si>
  <si>
    <t>J</t>
  </si>
  <si>
    <t>KAR 1</t>
  </si>
  <si>
    <t>Naumburg</t>
  </si>
  <si>
    <t>NAU 2</t>
  </si>
  <si>
    <t>J1c</t>
  </si>
  <si>
    <t>KAR 57</t>
  </si>
  <si>
    <t>KAR 14</t>
  </si>
  <si>
    <t>J1c2</t>
  </si>
  <si>
    <t>KAR 3</t>
  </si>
  <si>
    <t>K</t>
  </si>
  <si>
    <t>KAR 10</t>
  </si>
  <si>
    <t>KAR 54</t>
  </si>
  <si>
    <t>KAR 7</t>
  </si>
  <si>
    <t>NAU 3</t>
  </si>
  <si>
    <t>K1b1a</t>
  </si>
  <si>
    <t>KAR 8</t>
  </si>
  <si>
    <t>K2a5</t>
  </si>
  <si>
    <t>KAR 55</t>
  </si>
  <si>
    <t>N1a1a3</t>
  </si>
  <si>
    <t>KAR 40</t>
  </si>
  <si>
    <t>NAU 1</t>
  </si>
  <si>
    <t>KAR 15</t>
  </si>
  <si>
    <t>T2c</t>
  </si>
  <si>
    <t>NAU 5</t>
  </si>
  <si>
    <t>T2e</t>
  </si>
  <si>
    <t>KAR 13</t>
  </si>
  <si>
    <t>T2f</t>
  </si>
  <si>
    <t>KAR 9</t>
  </si>
  <si>
    <t>U5a</t>
  </si>
  <si>
    <t>KAR 4</t>
  </si>
  <si>
    <t>KAR 19</t>
  </si>
  <si>
    <t>Oberwiederstedt 1, Unterwiederstedt</t>
  </si>
  <si>
    <t>UWS 11</t>
  </si>
  <si>
    <t>UWS 4</t>
  </si>
  <si>
    <t>Unterwiederstedt</t>
  </si>
  <si>
    <t>J1c17</t>
  </si>
  <si>
    <t>-</t>
  </si>
  <si>
    <t>I0054</t>
  </si>
  <si>
    <t>UWS 8b</t>
  </si>
  <si>
    <t>UWS 6</t>
  </si>
  <si>
    <t>T2b23a</t>
  </si>
  <si>
    <t>UWS 7</t>
  </si>
  <si>
    <t>UWS 5.2</t>
  </si>
  <si>
    <t>UWS 3</t>
  </si>
  <si>
    <t>UWS 2</t>
  </si>
  <si>
    <t>4 Eastern Germany LBK</t>
  </si>
  <si>
    <t>Esperstedt</t>
  </si>
  <si>
    <t>RSC</t>
  </si>
  <si>
    <t>ESP 13</t>
  </si>
  <si>
    <t>Oberwiederstedt 3, Schrammhoehe</t>
  </si>
  <si>
    <t>OSH 8</t>
  </si>
  <si>
    <t>H5b</t>
  </si>
  <si>
    <t>OSH 7</t>
  </si>
  <si>
    <t>OSH 10</t>
  </si>
  <si>
    <t>OSH 6</t>
  </si>
  <si>
    <t>Oberwiederstedt 4, Arschkerbe Ost</t>
  </si>
  <si>
    <t>N1a1a</t>
  </si>
  <si>
    <t>OAO 1</t>
  </si>
  <si>
    <t>OSH 3</t>
  </si>
  <si>
    <t>H16a</t>
  </si>
  <si>
    <t>OSH 1</t>
  </si>
  <si>
    <t>H89</t>
  </si>
  <si>
    <t>OSH 2</t>
  </si>
  <si>
    <t>X2c</t>
  </si>
  <si>
    <t>OSH 5</t>
  </si>
  <si>
    <t>15 Eastern Germany RSC</t>
  </si>
  <si>
    <t>Salzmünde-Schiebzig</t>
  </si>
  <si>
    <t>SCG</t>
  </si>
  <si>
    <t>SALZ 28</t>
  </si>
  <si>
    <t>SALZ 38</t>
  </si>
  <si>
    <t>SALZ 107</t>
  </si>
  <si>
    <t>BAC</t>
  </si>
  <si>
    <t>SALZ 55</t>
  </si>
  <si>
    <t>H10</t>
  </si>
  <si>
    <t>SALZ 18</t>
  </si>
  <si>
    <t xml:space="preserve">Esperstedt </t>
  </si>
  <si>
    <t>H1e1a</t>
  </si>
  <si>
    <t>I</t>
  </si>
  <si>
    <t>ESP 30</t>
  </si>
  <si>
    <t>I0807</t>
  </si>
  <si>
    <t>H1e7</t>
  </si>
  <si>
    <t>SALZ 21</t>
  </si>
  <si>
    <t>Halle-Queis</t>
  </si>
  <si>
    <t>H7d5</t>
  </si>
  <si>
    <t>HQU 4</t>
  </si>
  <si>
    <t>SALZ 24</t>
  </si>
  <si>
    <t>SALZ 10</t>
  </si>
  <si>
    <t>SALZ 11</t>
  </si>
  <si>
    <t>SALZ 42</t>
  </si>
  <si>
    <t>SALZ 110</t>
  </si>
  <si>
    <t>J2b1a</t>
  </si>
  <si>
    <t>SALZ 12</t>
  </si>
  <si>
    <t>SALZ 30</t>
  </si>
  <si>
    <t>SALZ 31</t>
  </si>
  <si>
    <t>SALZ 40</t>
  </si>
  <si>
    <t>SALZ 9</t>
  </si>
  <si>
    <t>SALZ 13</t>
  </si>
  <si>
    <t>SALZ 14</t>
  </si>
  <si>
    <t>SALZ 15</t>
  </si>
  <si>
    <t>SALZ 22</t>
  </si>
  <si>
    <t>SALZ 41</t>
  </si>
  <si>
    <t>SALZ 8</t>
  </si>
  <si>
    <t>SALZ 25</t>
  </si>
  <si>
    <t>T1a1'3</t>
  </si>
  <si>
    <t>KAR 22</t>
  </si>
  <si>
    <t>SALZ 43</t>
  </si>
  <si>
    <t>SALZ 44</t>
  </si>
  <si>
    <t>SALZ 32</t>
  </si>
  <si>
    <t>KAR 21</t>
  </si>
  <si>
    <t>SALZ 34</t>
  </si>
  <si>
    <t>U5b2a2c</t>
  </si>
  <si>
    <t>SALZ 29</t>
  </si>
  <si>
    <t>U5b3</t>
  </si>
  <si>
    <t>SALZ 27</t>
  </si>
  <si>
    <t>U8b1b</t>
  </si>
  <si>
    <t>SALZ 39</t>
  </si>
  <si>
    <t>W1c</t>
  </si>
  <si>
    <t>SALZ 19</t>
  </si>
  <si>
    <t>SALZ 20</t>
  </si>
  <si>
    <t>SALZ 35</t>
  </si>
  <si>
    <t>X2b1'2'3'4'5'6</t>
  </si>
  <si>
    <t>SALZ 26</t>
  </si>
  <si>
    <t>16 Eastern Germany SCG/BAC</t>
  </si>
  <si>
    <t>SMC</t>
  </si>
  <si>
    <t>SALZ 116</t>
  </si>
  <si>
    <t>SALZ 66</t>
  </si>
  <si>
    <t>SALZ 57</t>
  </si>
  <si>
    <t>SALZ 77</t>
  </si>
  <si>
    <t>H5</t>
  </si>
  <si>
    <t>SALZ 1</t>
  </si>
  <si>
    <t>SALZ 118</t>
  </si>
  <si>
    <t>SALZ 5</t>
  </si>
  <si>
    <t>SALZ 6</t>
  </si>
  <si>
    <t>SALZ 7</t>
  </si>
  <si>
    <t>SALZ 48</t>
  </si>
  <si>
    <t>SALZ 54</t>
  </si>
  <si>
    <t>SALZ 52</t>
  </si>
  <si>
    <t>SALZ 74</t>
  </si>
  <si>
    <t>SALZ 84</t>
  </si>
  <si>
    <t>SALZ 88</t>
  </si>
  <si>
    <t>SALZ 78</t>
  </si>
  <si>
    <t>K1</t>
  </si>
  <si>
    <t>SALZ 49</t>
  </si>
  <si>
    <t>SALZ 70</t>
  </si>
  <si>
    <t>K1a4a1a2</t>
  </si>
  <si>
    <t>SALZ 82</t>
  </si>
  <si>
    <t>SALZ 67</t>
  </si>
  <si>
    <t>SALZ 90</t>
  </si>
  <si>
    <t>I2a1b1a</t>
  </si>
  <si>
    <t>ESP 24</t>
  </si>
  <si>
    <t>I0172</t>
  </si>
  <si>
    <t>SALZ 63</t>
  </si>
  <si>
    <t>U3a</t>
  </si>
  <si>
    <t>SALZ 60</t>
  </si>
  <si>
    <t>SALZ 3</t>
  </si>
  <si>
    <t>SALZ 4</t>
  </si>
  <si>
    <t>Salzmuende-Schiebzig</t>
  </si>
  <si>
    <t>U3a1</t>
  </si>
  <si>
    <t>G2a2a</t>
  </si>
  <si>
    <t>I0551</t>
  </si>
  <si>
    <t>SALZ3B</t>
  </si>
  <si>
    <t>SALZ 89</t>
  </si>
  <si>
    <t>SALZ 2</t>
  </si>
  <si>
    <t>SALZ 61</t>
  </si>
  <si>
    <t>17 Eastern Germany SMC</t>
  </si>
  <si>
    <t>Viesenhaeuser Hof, Stuttgart-Muehlhausen</t>
  </si>
  <si>
    <t>T2c1d1</t>
  </si>
  <si>
    <t>Stuttgart</t>
  </si>
  <si>
    <t>based on faunal elements</t>
  </si>
  <si>
    <t>I0022</t>
  </si>
  <si>
    <t>LBK1976</t>
  </si>
  <si>
    <t>I0025</t>
  </si>
  <si>
    <t>LBK1992</t>
  </si>
  <si>
    <t>I0026</t>
  </si>
  <si>
    <t>LBK2155</t>
  </si>
  <si>
    <t>10 Southern Germany LBK</t>
  </si>
  <si>
    <t>Quedlinburg IX</t>
  </si>
  <si>
    <t>QLB 14</t>
  </si>
  <si>
    <t>Quedlinburg VII 2</t>
  </si>
  <si>
    <t>QLB 4</t>
  </si>
  <si>
    <t>QLB 15</t>
  </si>
  <si>
    <t>QLB 13</t>
  </si>
  <si>
    <t xml:space="preserve">QLB 1 </t>
  </si>
  <si>
    <t>QLB 5</t>
  </si>
  <si>
    <t>QLB 8</t>
  </si>
  <si>
    <t>QLB 17</t>
  </si>
  <si>
    <t>Quedlinburg VII 3</t>
  </si>
  <si>
    <t>QLB 9</t>
  </si>
  <si>
    <t>QLB 18</t>
  </si>
  <si>
    <t>U5b2a2</t>
  </si>
  <si>
    <t>QLB 6</t>
  </si>
  <si>
    <t>U8a1a</t>
  </si>
  <si>
    <t>QLB 2</t>
  </si>
  <si>
    <t>X</t>
  </si>
  <si>
    <t>QLB 7</t>
  </si>
  <si>
    <t>QLB 11</t>
  </si>
  <si>
    <t>18 Western Germany BAC</t>
  </si>
  <si>
    <t>Benzingerode I</t>
  </si>
  <si>
    <t>BEC</t>
  </si>
  <si>
    <t>BENZ 17</t>
  </si>
  <si>
    <t>BENZ 36</t>
  </si>
  <si>
    <t>H1e1a3</t>
  </si>
  <si>
    <t>BENZ 40</t>
  </si>
  <si>
    <t>BENZ 29</t>
  </si>
  <si>
    <t>BENZ 33</t>
  </si>
  <si>
    <t>BENZ 3</t>
  </si>
  <si>
    <t>BENZ 27</t>
  </si>
  <si>
    <t>BENZ 6</t>
  </si>
  <si>
    <t>BENZ 19</t>
  </si>
  <si>
    <t>BENZ 20</t>
  </si>
  <si>
    <t>BENZ 14</t>
  </si>
  <si>
    <t>BENZ 35</t>
  </si>
  <si>
    <t>U5b1c1</t>
  </si>
  <si>
    <t>BENZ 1</t>
  </si>
  <si>
    <t>U5b2a1a</t>
  </si>
  <si>
    <t>BENZ 18</t>
  </si>
  <si>
    <t>BENZ 39</t>
  </si>
  <si>
    <t>W</t>
  </si>
  <si>
    <t>BENZ 15</t>
  </si>
  <si>
    <t>BENZ 37</t>
  </si>
  <si>
    <t>19 Western Germany BEC</t>
  </si>
  <si>
    <t>Derenburg-Meerenstieg II</t>
  </si>
  <si>
    <t>deb21</t>
  </si>
  <si>
    <t>deb09</t>
  </si>
  <si>
    <t>deb20</t>
  </si>
  <si>
    <t>deb05</t>
  </si>
  <si>
    <t>deb04</t>
  </si>
  <si>
    <t>deb26</t>
  </si>
  <si>
    <t>deb30</t>
  </si>
  <si>
    <t>deb37l</t>
  </si>
  <si>
    <t>deb38</t>
  </si>
  <si>
    <t>deb02</t>
  </si>
  <si>
    <t>deb29ll</t>
  </si>
  <si>
    <t>deb10</t>
  </si>
  <si>
    <t>deb22</t>
  </si>
  <si>
    <t>N1a1</t>
  </si>
  <si>
    <t>deb01</t>
  </si>
  <si>
    <t>deb03</t>
  </si>
  <si>
    <t>T</t>
  </si>
  <si>
    <t>deb35ll</t>
  </si>
  <si>
    <t>deb32</t>
  </si>
  <si>
    <t>deb11</t>
  </si>
  <si>
    <t>T2</t>
  </si>
  <si>
    <t>deb39</t>
  </si>
  <si>
    <t>deb15</t>
  </si>
  <si>
    <t>deb33</t>
  </si>
  <si>
    <t>U5a1a</t>
  </si>
  <si>
    <t>deb36</t>
  </si>
  <si>
    <t>deb12l</t>
  </si>
  <si>
    <t>deb23</t>
  </si>
  <si>
    <t>deb34ll</t>
  </si>
  <si>
    <t>Halberstadt-Sonntagsfeld</t>
  </si>
  <si>
    <t>HAL 11</t>
  </si>
  <si>
    <t>H1e</t>
  </si>
  <si>
    <t>HAL 39</t>
  </si>
  <si>
    <t>H23</t>
  </si>
  <si>
    <t>HAL 36</t>
  </si>
  <si>
    <t>H26</t>
  </si>
  <si>
    <t>HAL 32</t>
  </si>
  <si>
    <t>HAL 35</t>
  </si>
  <si>
    <t>HAL 12</t>
  </si>
  <si>
    <t>HAL 18</t>
  </si>
  <si>
    <t>HAL 31</t>
  </si>
  <si>
    <t>HAL 20</t>
  </si>
  <si>
    <t>HAL 9</t>
  </si>
  <si>
    <t>I0048</t>
  </si>
  <si>
    <t>HAL 25</t>
  </si>
  <si>
    <t>K1a2</t>
  </si>
  <si>
    <t>I1550</t>
  </si>
  <si>
    <t>HAL 19</t>
  </si>
  <si>
    <t>HAL 7</t>
  </si>
  <si>
    <t>N1a1a1</t>
  </si>
  <si>
    <t>I0057</t>
  </si>
  <si>
    <t>HAL 34</t>
  </si>
  <si>
    <t>N1a1a1a</t>
  </si>
  <si>
    <t>I0100</t>
  </si>
  <si>
    <t>HAL 4</t>
  </si>
  <si>
    <t>N1a1a1a2</t>
  </si>
  <si>
    <t>G2a2a1</t>
  </si>
  <si>
    <t>I0659</t>
  </si>
  <si>
    <t>HAL 2</t>
  </si>
  <si>
    <t>HAL 27</t>
  </si>
  <si>
    <t>HAL 15</t>
  </si>
  <si>
    <t>HAL 21</t>
  </si>
  <si>
    <t>HAL 22</t>
  </si>
  <si>
    <t>HAL 30</t>
  </si>
  <si>
    <t>HAL 40</t>
  </si>
  <si>
    <t>I0056</t>
  </si>
  <si>
    <t>HAL 14</t>
  </si>
  <si>
    <t>HAL 3</t>
  </si>
  <si>
    <t>T2c1</t>
  </si>
  <si>
    <t>I0046</t>
  </si>
  <si>
    <t>HAL 5</t>
  </si>
  <si>
    <t>HAL 1</t>
  </si>
  <si>
    <t>HAL 16</t>
  </si>
  <si>
    <t>HAL 17</t>
  </si>
  <si>
    <t>HAL 38</t>
  </si>
  <si>
    <t>HAL 37</t>
  </si>
  <si>
    <t>LBK_EN</t>
  </si>
  <si>
    <t>X2d1</t>
  </si>
  <si>
    <t>I0821</t>
  </si>
  <si>
    <t>HAL 24</t>
  </si>
  <si>
    <t>5 Western Germany LBK</t>
  </si>
  <si>
    <t>Paliambela</t>
  </si>
  <si>
    <t>Greece</t>
  </si>
  <si>
    <t>Late Neolithic</t>
  </si>
  <si>
    <t>J1c1</t>
  </si>
  <si>
    <t>Dates calibrated using Oxcal v4.2.2 and the Intcal13 calibration curve</t>
  </si>
  <si>
    <t>Pal7</t>
  </si>
  <si>
    <t>Kleitos</t>
  </si>
  <si>
    <t>Final Neolithic</t>
  </si>
  <si>
    <t>Klei10</t>
  </si>
  <si>
    <t>Revenia</t>
  </si>
  <si>
    <t>Early Neolithic</t>
  </si>
  <si>
    <t>X2b</t>
  </si>
  <si>
    <t>Rev5</t>
  </si>
  <si>
    <t>Greece (not taken into account)</t>
  </si>
  <si>
    <t xml:space="preserve">Budakeszi 4/8 Szőlőskert-Tangazdaság </t>
  </si>
  <si>
    <t>Hungary</t>
  </si>
  <si>
    <t>archaeological context</t>
  </si>
  <si>
    <t>BUD 10</t>
  </si>
  <si>
    <t>BUD 7</t>
  </si>
  <si>
    <t>M85 Enese elkerülő 02. Kóny, Proletár-dűlő II</t>
  </si>
  <si>
    <t>stratigraphy</t>
  </si>
  <si>
    <t>KON 1</t>
  </si>
  <si>
    <t>Debrecen Tocopart Erdoalja</t>
  </si>
  <si>
    <t>Alföld Linear Pottery (MN)</t>
  </si>
  <si>
    <t>14C date in human teeth or bone</t>
  </si>
  <si>
    <t>I1498</t>
  </si>
  <si>
    <t>HUNG302, NE2</t>
  </si>
  <si>
    <t xml:space="preserve">Balatonszemes-Bagódomb </t>
  </si>
  <si>
    <t>BAB 3</t>
  </si>
  <si>
    <t>BAB 5</t>
  </si>
  <si>
    <t>BAB 6</t>
  </si>
  <si>
    <t>Bölcske-Gyűrűsvölgy</t>
  </si>
  <si>
    <t>BÖVÖ 1</t>
  </si>
  <si>
    <t>BÖVÖ 3</t>
  </si>
  <si>
    <t>Balatonszárszó-Kis-erdei-dűlő</t>
  </si>
  <si>
    <t xml:space="preserve">BSZ 15 </t>
  </si>
  <si>
    <t>H26b</t>
  </si>
  <si>
    <t>BAB 4</t>
  </si>
  <si>
    <t>BUD 13</t>
  </si>
  <si>
    <t>BUD 15</t>
  </si>
  <si>
    <t xml:space="preserve">BSZ 19 </t>
  </si>
  <si>
    <t>BÖVÖ 2</t>
  </si>
  <si>
    <t xml:space="preserve">BSZ 21 </t>
  </si>
  <si>
    <t xml:space="preserve">BSZ 9 </t>
  </si>
  <si>
    <t>Kompolt-Kigyoser</t>
  </si>
  <si>
    <t>Late Alföld Linear Pottery (MN)</t>
  </si>
  <si>
    <t>C1a2</t>
  </si>
  <si>
    <t>I1500</t>
  </si>
  <si>
    <t>HUNG372, NE5</t>
  </si>
  <si>
    <t>Polgar Ferenci hat</t>
  </si>
  <si>
    <t>Tiszadob-Bükk Culture (MN)</t>
  </si>
  <si>
    <t>J1c5</t>
  </si>
  <si>
    <t>I1505</t>
  </si>
  <si>
    <t>PF839/1198, NE4</t>
  </si>
  <si>
    <t>BÖVÖ 4</t>
  </si>
  <si>
    <t>Harta-Gátőrház</t>
  </si>
  <si>
    <t>HARG 4</t>
  </si>
  <si>
    <t>Tolna-Mözs</t>
  </si>
  <si>
    <t>TOLM 4</t>
  </si>
  <si>
    <t>BUD 14</t>
  </si>
  <si>
    <t>BÖVÖ 5</t>
  </si>
  <si>
    <t>Apc-Berekalya I</t>
  </si>
  <si>
    <t>K1a3a3</t>
  </si>
  <si>
    <t>I1496</t>
  </si>
  <si>
    <t>HUNG352, NE6</t>
  </si>
  <si>
    <t>HARG 2</t>
  </si>
  <si>
    <t>Szemely-Hegyes</t>
  </si>
  <si>
    <t>Hungary_EN</t>
  </si>
  <si>
    <t>N1a1a1a3</t>
  </si>
  <si>
    <t>I0176</t>
  </si>
  <si>
    <t>SZEH4</t>
  </si>
  <si>
    <t xml:space="preserve">BSZ 5 </t>
  </si>
  <si>
    <t>SZEH 9</t>
  </si>
  <si>
    <t>BUD 4</t>
  </si>
  <si>
    <r>
      <rPr>
        <vertAlign val="superscript"/>
        <sz val="11"/>
        <color theme="1"/>
        <rFont val="Calibri"/>
        <family val="2"/>
      </rPr>
      <t>14</t>
    </r>
    <r>
      <rPr>
        <sz val="11"/>
        <color theme="1"/>
        <rFont val="Calibri"/>
        <family val="2"/>
      </rPr>
      <t>C date</t>
    </r>
  </si>
  <si>
    <t>BUD 5</t>
  </si>
  <si>
    <t>BUD 12</t>
  </si>
  <si>
    <t>KON 3</t>
  </si>
  <si>
    <t>HARG 1</t>
  </si>
  <si>
    <t>HARG 5</t>
  </si>
  <si>
    <t>KON 5</t>
  </si>
  <si>
    <t>KON 4</t>
  </si>
  <si>
    <t>HARG 3</t>
  </si>
  <si>
    <t>BUD 3</t>
  </si>
  <si>
    <t>TOLM 3</t>
  </si>
  <si>
    <t>U2</t>
  </si>
  <si>
    <t>BUD 9</t>
  </si>
  <si>
    <t>U5a1</t>
  </si>
  <si>
    <t>BUD 1</t>
  </si>
  <si>
    <t>U5b2c</t>
  </si>
  <si>
    <t>I1506</t>
  </si>
  <si>
    <t>PF325, NE1</t>
  </si>
  <si>
    <t>BUD 2</t>
  </si>
  <si>
    <t>Garadna</t>
  </si>
  <si>
    <t>Bükk Culture (MN)</t>
  </si>
  <si>
    <t>X2b-T226C</t>
  </si>
  <si>
    <t>I1499</t>
  </si>
  <si>
    <t>HUNG86, NE3</t>
  </si>
  <si>
    <t>14 Hungary LBK</t>
  </si>
  <si>
    <t>Gruta do Caldeirão</t>
  </si>
  <si>
    <t>Portugal</t>
  </si>
  <si>
    <t>Neolithic_Portugal</t>
  </si>
  <si>
    <t>CALO1140</t>
  </si>
  <si>
    <t>CALP12130</t>
  </si>
  <si>
    <t xml:space="preserve">Almonda cave </t>
  </si>
  <si>
    <t>H4a1a</t>
  </si>
  <si>
    <t>F19</t>
  </si>
  <si>
    <t>CALN1424</t>
  </si>
  <si>
    <t>CALO1174</t>
  </si>
  <si>
    <t>CALO1436</t>
  </si>
  <si>
    <t>CALP11317</t>
  </si>
  <si>
    <t>CALP12151</t>
  </si>
  <si>
    <t>CALQ12181</t>
  </si>
  <si>
    <t>G21</t>
  </si>
  <si>
    <t>Algar do Bom Santo</t>
  </si>
  <si>
    <t>ABS.AE1.521</t>
  </si>
  <si>
    <t>ABS.BB4.250</t>
  </si>
  <si>
    <t>ABS.AE2.175</t>
  </si>
  <si>
    <t xml:space="preserve">25 Portugal coastal Late Neolithic </t>
  </si>
  <si>
    <t>Perdigões</t>
  </si>
  <si>
    <t>Perd1</t>
  </si>
  <si>
    <t>Perd2</t>
  </si>
  <si>
    <t>Perd5</t>
  </si>
  <si>
    <t>Perd6</t>
  </si>
  <si>
    <t>Perd7</t>
  </si>
  <si>
    <t>Perd8</t>
  </si>
  <si>
    <t>26 Portugal inland Late Neolithic</t>
  </si>
  <si>
    <t>Sultana-Valea-Orbului</t>
  </si>
  <si>
    <t>Romania</t>
  </si>
  <si>
    <t>Middle Neolithic</t>
  </si>
  <si>
    <t>Su13</t>
  </si>
  <si>
    <t>Su3</t>
  </si>
  <si>
    <t>U4</t>
  </si>
  <si>
    <t>Su1</t>
  </si>
  <si>
    <t>Curăteşti</t>
  </si>
  <si>
    <t>Cu1</t>
  </si>
  <si>
    <t>Su8</t>
  </si>
  <si>
    <t>Vărăşti</t>
  </si>
  <si>
    <t>Va12</t>
  </si>
  <si>
    <t>Va10</t>
  </si>
  <si>
    <t>Va2</t>
  </si>
  <si>
    <t>Va5</t>
  </si>
  <si>
    <t>Va9</t>
  </si>
  <si>
    <t>Cu2</t>
  </si>
  <si>
    <t>Su4</t>
  </si>
  <si>
    <t>BV1</t>
  </si>
  <si>
    <t>BV2</t>
  </si>
  <si>
    <t>Su11</t>
  </si>
  <si>
    <t>Su12</t>
  </si>
  <si>
    <t>Su14</t>
  </si>
  <si>
    <t>Su15</t>
  </si>
  <si>
    <t>Su16</t>
  </si>
  <si>
    <t>Su7</t>
  </si>
  <si>
    <t>Su9</t>
  </si>
  <si>
    <t>Va11</t>
  </si>
  <si>
    <t>Va3</t>
  </si>
  <si>
    <t>Va4</t>
  </si>
  <si>
    <t>Va6</t>
  </si>
  <si>
    <t>Va8</t>
  </si>
  <si>
    <t>Sultana-Malu Roşu</t>
  </si>
  <si>
    <t>R</t>
  </si>
  <si>
    <t>SMR-2</t>
  </si>
  <si>
    <t>Va1</t>
  </si>
  <si>
    <t>W6</t>
  </si>
  <si>
    <t>Va7</t>
  </si>
  <si>
    <t>12 Romania Middle Neolithic</t>
  </si>
  <si>
    <t>SMR-1</t>
  </si>
  <si>
    <t>SMR-10</t>
  </si>
  <si>
    <t>SMR-3</t>
  </si>
  <si>
    <t>SMR-4</t>
  </si>
  <si>
    <t>SMR-5</t>
  </si>
  <si>
    <t>SMR-6</t>
  </si>
  <si>
    <t>SMR-7</t>
  </si>
  <si>
    <t>SMR-8</t>
  </si>
  <si>
    <t>SMR-9</t>
  </si>
  <si>
    <t>13 Romania Late-Middle Neolithic</t>
  </si>
  <si>
    <t>Cârcea</t>
  </si>
  <si>
    <t>Starcevo</t>
  </si>
  <si>
    <t>Ca1</t>
  </si>
  <si>
    <t>Ca2</t>
  </si>
  <si>
    <t>Gura Baciului</t>
  </si>
  <si>
    <t>GB2</t>
  </si>
  <si>
    <t>GB3</t>
  </si>
  <si>
    <t>Negrileşti</t>
  </si>
  <si>
    <t>NE-1</t>
  </si>
  <si>
    <t>9 Romania Starcevo</t>
  </si>
  <si>
    <t>Marizulo (Gipuzkoa)</t>
  </si>
  <si>
    <t>Spain</t>
  </si>
  <si>
    <t>Neolithic farming</t>
  </si>
  <si>
    <t>MZ-1</t>
  </si>
  <si>
    <t>Fuente Hoz (Arava)</t>
  </si>
  <si>
    <t>FH-3</t>
  </si>
  <si>
    <t>FH-6</t>
  </si>
  <si>
    <t>FH-2</t>
  </si>
  <si>
    <t>FH-1</t>
  </si>
  <si>
    <t>FH-4</t>
  </si>
  <si>
    <t>FH-5</t>
  </si>
  <si>
    <t>24 Spain Basque country</t>
  </si>
  <si>
    <t>Gamba et al. 2012</t>
  </si>
  <si>
    <t>Can Sadurni</t>
  </si>
  <si>
    <t>Cardial Culture</t>
  </si>
  <si>
    <t>CSA16</t>
  </si>
  <si>
    <t>CSA152223</t>
  </si>
  <si>
    <t xml:space="preserve">Cova Bonica, Barcelona </t>
  </si>
  <si>
    <t>K1a2a</t>
  </si>
  <si>
    <t>CB13</t>
  </si>
  <si>
    <t>N</t>
  </si>
  <si>
    <t>other (preNeo)</t>
  </si>
  <si>
    <t>CSA0511</t>
  </si>
  <si>
    <t>CSA29</t>
  </si>
  <si>
    <t>X1</t>
  </si>
  <si>
    <t>CSA26</t>
  </si>
  <si>
    <t>CB14</t>
  </si>
  <si>
    <t>Cueva de Chaves</t>
  </si>
  <si>
    <t>14C date in human bone</t>
  </si>
  <si>
    <t>1CH0102</t>
  </si>
  <si>
    <t>2CH0102</t>
  </si>
  <si>
    <t>3CH01</t>
  </si>
  <si>
    <t xml:space="preserve">Els Trocs </t>
  </si>
  <si>
    <t>Iberia_EN</t>
  </si>
  <si>
    <t>I2a1b1</t>
  </si>
  <si>
    <t>Troc5</t>
  </si>
  <si>
    <t>I0412</t>
  </si>
  <si>
    <t>T2c1d</t>
  </si>
  <si>
    <t>R1b1</t>
  </si>
  <si>
    <t>Troc3</t>
  </si>
  <si>
    <t>I0410</t>
  </si>
  <si>
    <t>Troc7</t>
  </si>
  <si>
    <t>I0413</t>
  </si>
  <si>
    <t>J1c3</t>
  </si>
  <si>
    <t>Troc1</t>
  </si>
  <si>
    <t>I0409</t>
  </si>
  <si>
    <t>Troc4</t>
  </si>
  <si>
    <t>I0411</t>
  </si>
  <si>
    <t>6 North-Eastern Spain Cardial</t>
  </si>
  <si>
    <t>Avellaner cave</t>
  </si>
  <si>
    <t>CAR_Epicardial Culture</t>
  </si>
  <si>
    <t>AVE03</t>
  </si>
  <si>
    <t>AVE07</t>
  </si>
  <si>
    <t>AVE04</t>
  </si>
  <si>
    <t>AVE05</t>
  </si>
  <si>
    <t>AVE01</t>
  </si>
  <si>
    <t>AVE02</t>
  </si>
  <si>
    <t>AVE06</t>
  </si>
  <si>
    <t>22 Catalonia Epicardial</t>
  </si>
  <si>
    <t xml:space="preserve">Cova de la Sarsa, València </t>
  </si>
  <si>
    <t>K1a4a1</t>
  </si>
  <si>
    <t>CS7675</t>
  </si>
  <si>
    <t>H3C6</t>
  </si>
  <si>
    <t>Sant Pau del Camp</t>
  </si>
  <si>
    <t>Epicardial Culture (LN)</t>
  </si>
  <si>
    <t>6SP0102</t>
  </si>
  <si>
    <t>H20</t>
  </si>
  <si>
    <t>26SP0102</t>
  </si>
  <si>
    <t>27SP0102</t>
  </si>
  <si>
    <t xml:space="preserve">23 Catalonia Late Epicardial </t>
  </si>
  <si>
    <t>Los Cascajos (Navarra)</t>
  </si>
  <si>
    <t>Early Neolithic farming</t>
  </si>
  <si>
    <t>CAS-173</t>
  </si>
  <si>
    <t>CAS-182</t>
  </si>
  <si>
    <t>CAS-193S</t>
  </si>
  <si>
    <t>CAS-194</t>
  </si>
  <si>
    <t>CAS-196</t>
  </si>
  <si>
    <t>CAS-21</t>
  </si>
  <si>
    <t>CAS-222</t>
  </si>
  <si>
    <t>CAS-33</t>
  </si>
  <si>
    <t>CAS-341</t>
  </si>
  <si>
    <t>CAS-48</t>
  </si>
  <si>
    <t>CAS-497</t>
  </si>
  <si>
    <t>CAS-90</t>
  </si>
  <si>
    <t>Paternanbidea (Navarra)</t>
  </si>
  <si>
    <t>PAT-1E3</t>
  </si>
  <si>
    <t>PAT-1E5</t>
  </si>
  <si>
    <t>PAT-2E1</t>
  </si>
  <si>
    <t>PAT-1E4</t>
  </si>
  <si>
    <t>PAT-4E2</t>
  </si>
  <si>
    <t>PAT-3E2</t>
  </si>
  <si>
    <t>PAT-4E1</t>
  </si>
  <si>
    <t>CAS-179</t>
  </si>
  <si>
    <t>CAS-203</t>
  </si>
  <si>
    <t>PAT-2E2</t>
  </si>
  <si>
    <t>CAS-181</t>
  </si>
  <si>
    <t>CAS-183</t>
  </si>
  <si>
    <t>CAS-191</t>
  </si>
  <si>
    <t>CAS-180</t>
  </si>
  <si>
    <t>CAS-148</t>
  </si>
  <si>
    <t>CAS-202</t>
  </si>
  <si>
    <t>CAS-216</t>
  </si>
  <si>
    <t>CAS-254</t>
  </si>
  <si>
    <t>CAS-258</t>
  </si>
  <si>
    <t>CAS-517</t>
  </si>
  <si>
    <t>CAS-70</t>
  </si>
  <si>
    <t>PAT-1E1</t>
  </si>
  <si>
    <t>CAS-204</t>
  </si>
  <si>
    <t>CAS-257</t>
  </si>
  <si>
    <t>7 Spain Navarre</t>
  </si>
  <si>
    <t>Vinkovci Nama</t>
  </si>
  <si>
    <t>Croatia</t>
  </si>
  <si>
    <t>VINK3</t>
  </si>
  <si>
    <t xml:space="preserve">Vinkovci Jugobanka </t>
  </si>
  <si>
    <t>VINJ2</t>
  </si>
  <si>
    <t>VINJ1</t>
  </si>
  <si>
    <t xml:space="preserve">Vukovar Gimnazija </t>
  </si>
  <si>
    <t>VUKG4</t>
  </si>
  <si>
    <t>VINJ3</t>
  </si>
  <si>
    <t>VINK2</t>
  </si>
  <si>
    <t>VUKG1</t>
  </si>
  <si>
    <t>VUKG3</t>
  </si>
  <si>
    <t>VINK1</t>
  </si>
  <si>
    <t>VINK5</t>
  </si>
  <si>
    <t>V6</t>
  </si>
  <si>
    <t>VINJ4</t>
  </si>
  <si>
    <t>Alsónyék-Bátaszék, Mérnöki telep</t>
  </si>
  <si>
    <t>BAM10</t>
  </si>
  <si>
    <t>BAM11</t>
  </si>
  <si>
    <t>Lánycsók, Gata-Csotola</t>
  </si>
  <si>
    <t>LGCS3</t>
  </si>
  <si>
    <t>BAM18</t>
  </si>
  <si>
    <t>BAM14</t>
  </si>
  <si>
    <t>BAM02</t>
  </si>
  <si>
    <t>BAM04</t>
  </si>
  <si>
    <t>BAM16</t>
  </si>
  <si>
    <t>Lánycsók, Csata-alja</t>
  </si>
  <si>
    <t>M6-116.4</t>
  </si>
  <si>
    <t>BAM07</t>
  </si>
  <si>
    <t>BAM24</t>
  </si>
  <si>
    <t>LGCS4</t>
  </si>
  <si>
    <t>BAM09</t>
  </si>
  <si>
    <t>BAM19</t>
  </si>
  <si>
    <t>LGCS2</t>
  </si>
  <si>
    <t>BAM22</t>
  </si>
  <si>
    <t>Alsonyek-Bataszek, Mernoki telep</t>
  </si>
  <si>
    <t>H2</t>
  </si>
  <si>
    <t>I0174</t>
  </si>
  <si>
    <t>BAM25</t>
  </si>
  <si>
    <t>BAM17</t>
  </si>
  <si>
    <t>BAM08</t>
  </si>
  <si>
    <t>BAM01</t>
  </si>
  <si>
    <t>BAM20</t>
  </si>
  <si>
    <t>BAM21</t>
  </si>
  <si>
    <t>BAM26</t>
  </si>
  <si>
    <t>M6-116.9</t>
  </si>
  <si>
    <t>BAM05</t>
  </si>
  <si>
    <t>U3</t>
  </si>
  <si>
    <t>BAM12</t>
  </si>
  <si>
    <t>M6-116.1</t>
  </si>
  <si>
    <t>BAM06</t>
  </si>
  <si>
    <t>BAM03</t>
  </si>
  <si>
    <t>LGCS1</t>
  </si>
  <si>
    <t>BAM13</t>
  </si>
  <si>
    <t>BAM15</t>
  </si>
  <si>
    <t>BAM23</t>
  </si>
  <si>
    <t>3 Hungary-Croatia Starcevo</t>
  </si>
  <si>
    <t>Resmo</t>
  </si>
  <si>
    <t>Sweden</t>
  </si>
  <si>
    <t>TRB</t>
  </si>
  <si>
    <t>Res20</t>
  </si>
  <si>
    <t>Linköping</t>
  </si>
  <si>
    <t>Ber2</t>
  </si>
  <si>
    <t>J1d5</t>
  </si>
  <si>
    <t>Res15</t>
  </si>
  <si>
    <t xml:space="preserve">Gökhem </t>
  </si>
  <si>
    <t>H24</t>
  </si>
  <si>
    <t>Gök7</t>
  </si>
  <si>
    <t>Ste9</t>
  </si>
  <si>
    <t>K1a5</t>
  </si>
  <si>
    <t>Gök5</t>
  </si>
  <si>
    <t>Gök4</t>
  </si>
  <si>
    <t>Ste7</t>
  </si>
  <si>
    <t>Gök2</t>
  </si>
  <si>
    <t>11 Sweden</t>
  </si>
  <si>
    <t>Tell Halula</t>
  </si>
  <si>
    <t>Syria</t>
  </si>
  <si>
    <t>Middle PPNB</t>
  </si>
  <si>
    <t>H28</t>
  </si>
  <si>
    <t>H53</t>
  </si>
  <si>
    <t>H25</t>
  </si>
  <si>
    <t>H4</t>
  </si>
  <si>
    <t>H7</t>
  </si>
  <si>
    <t>Tell Ramad</t>
  </si>
  <si>
    <t>PPNB</t>
  </si>
  <si>
    <t>R65-14</t>
  </si>
  <si>
    <t>R65-1S</t>
  </si>
  <si>
    <t>R65-C8-SEB</t>
  </si>
  <si>
    <t>H49</t>
  </si>
  <si>
    <t>H68</t>
  </si>
  <si>
    <t>R0</t>
  </si>
  <si>
    <t>R64-4II</t>
  </si>
  <si>
    <t>R69</t>
  </si>
  <si>
    <t>L3</t>
  </si>
  <si>
    <t>H8</t>
  </si>
  <si>
    <t>H70</t>
  </si>
  <si>
    <t>1 Syria PPNB</t>
  </si>
  <si>
    <t>Barcın</t>
  </si>
  <si>
    <t>Turkey</t>
  </si>
  <si>
    <t>Anatolia_Neolithic</t>
  </si>
  <si>
    <t>X2m</t>
  </si>
  <si>
    <t>G2a2b</t>
  </si>
  <si>
    <t>Bar31</t>
  </si>
  <si>
    <t>Anatolia_Early_Neolithic</t>
  </si>
  <si>
    <t>Bar8</t>
  </si>
  <si>
    <t>U8b1b1</t>
  </si>
  <si>
    <t>I0745</t>
  </si>
  <si>
    <t>M11-363</t>
  </si>
  <si>
    <t>I1580</t>
  </si>
  <si>
    <t>L12-393</t>
  </si>
  <si>
    <t>Menteşe</t>
  </si>
  <si>
    <t>I0725</t>
  </si>
  <si>
    <t>T4 / SSK15</t>
  </si>
  <si>
    <t>I2c</t>
  </si>
  <si>
    <t>I1096</t>
  </si>
  <si>
    <t>BAR26 / M10-76</t>
  </si>
  <si>
    <t>I0736</t>
  </si>
  <si>
    <t>L11-216</t>
  </si>
  <si>
    <t>I0854</t>
  </si>
  <si>
    <t>L11-215</t>
  </si>
  <si>
    <t>G2a2a1b</t>
  </si>
  <si>
    <t>I1099</t>
  </si>
  <si>
    <t>L11-S-488</t>
  </si>
  <si>
    <t>I1101</t>
  </si>
  <si>
    <t>M11-352a</t>
  </si>
  <si>
    <t>I0726</t>
  </si>
  <si>
    <t>M15, M15.2, M15.2 / UF</t>
  </si>
  <si>
    <t>I1585</t>
  </si>
  <si>
    <t>M11-59</t>
  </si>
  <si>
    <t>J1c11</t>
  </si>
  <si>
    <t>G2a2b2a</t>
  </si>
  <si>
    <t>I0744</t>
  </si>
  <si>
    <t>M10-275</t>
  </si>
  <si>
    <t>K1a or K1a1</t>
  </si>
  <si>
    <t>G2a2b2a1c</t>
  </si>
  <si>
    <t>I0746</t>
  </si>
  <si>
    <t>L11-322</t>
  </si>
  <si>
    <t>K1a or K1a6</t>
  </si>
  <si>
    <t>I1100</t>
  </si>
  <si>
    <t>M11-351</t>
  </si>
  <si>
    <t>G</t>
  </si>
  <si>
    <t>I0727</t>
  </si>
  <si>
    <t>M24 / UA JK 16</t>
  </si>
  <si>
    <t>I1583</t>
  </si>
  <si>
    <t>L14-200</t>
  </si>
  <si>
    <t>K1a3a</t>
  </si>
  <si>
    <t>I1102</t>
  </si>
  <si>
    <t>M11-354</t>
  </si>
  <si>
    <t>K1a4</t>
  </si>
  <si>
    <t>I0707</t>
  </si>
  <si>
    <t>BAR2 / L11-213</t>
  </si>
  <si>
    <t>I0724</t>
  </si>
  <si>
    <t>T2 / UP</t>
  </si>
  <si>
    <t>K1a-C150T</t>
  </si>
  <si>
    <t>I1579</t>
  </si>
  <si>
    <t>M13-72</t>
  </si>
  <si>
    <t>K1b1b1</t>
  </si>
  <si>
    <t>G2a2a1b1</t>
  </si>
  <si>
    <t>I1103</t>
  </si>
  <si>
    <t>M11-S-350</t>
  </si>
  <si>
    <t>N1b1a</t>
  </si>
  <si>
    <t>J2a</t>
  </si>
  <si>
    <t>I0708</t>
  </si>
  <si>
    <t>BAR6 / L11-439</t>
  </si>
  <si>
    <t>I0709</t>
  </si>
  <si>
    <t>BAR20/ M13-170</t>
  </si>
  <si>
    <t>I1581</t>
  </si>
  <si>
    <t>L12-502</t>
  </si>
  <si>
    <t>W1-T119C</t>
  </si>
  <si>
    <t>I1097</t>
  </si>
  <si>
    <t>BAR271 / M10-271</t>
  </si>
  <si>
    <t>X2d2</t>
  </si>
  <si>
    <t>I1098</t>
  </si>
  <si>
    <t>BAR99 / M10-352</t>
  </si>
  <si>
    <t>X2m2</t>
  </si>
  <si>
    <t>I0723</t>
  </si>
  <si>
    <t>T1, M229 / UH</t>
  </si>
  <si>
    <t>2 Anatolia</t>
  </si>
  <si>
    <t>Time (years BCE)</t>
  </si>
  <si>
    <t>Haplogroup K (%)</t>
  </si>
  <si>
    <t>Number of individuals</t>
  </si>
  <si>
    <t>Region</t>
  </si>
  <si>
    <t>total</t>
  </si>
  <si>
    <t>U, L3,N, H</t>
  </si>
  <si>
    <t>U8, H</t>
  </si>
  <si>
    <t>H, T1a</t>
  </si>
  <si>
    <t>U, U4, U5, H, T1a</t>
  </si>
  <si>
    <t>U4, T1a, H</t>
  </si>
  <si>
    <t>H, H26, T1a, U2, U5</t>
  </si>
  <si>
    <t>H, H1, U5</t>
  </si>
  <si>
    <t>H, H16, H89</t>
  </si>
  <si>
    <t>H, H10, T1a, U5, U8</t>
  </si>
  <si>
    <t>H, H3, U5</t>
  </si>
  <si>
    <t>H, H1, H2, T; U5</t>
  </si>
  <si>
    <t>H, U5, U8</t>
  </si>
  <si>
    <t>H, H1, U5a, U5b</t>
  </si>
  <si>
    <t>H, H24</t>
  </si>
  <si>
    <t>H1, H3, U, U5</t>
  </si>
  <si>
    <t>H, N</t>
  </si>
  <si>
    <t>H3, U5</t>
  </si>
  <si>
    <t>H20, N</t>
  </si>
  <si>
    <t>H, H3, U, U5</t>
  </si>
  <si>
    <t>H, U,U5</t>
  </si>
  <si>
    <t>H, H3, H4, U</t>
  </si>
  <si>
    <t>H, U5</t>
  </si>
  <si>
    <t>Total</t>
  </si>
  <si>
    <t>R / R0</t>
  </si>
  <si>
    <t>Error between archaeological data and simulation (%)</t>
  </si>
  <si>
    <t>No sea travel</t>
  </si>
  <si>
    <t>max jump 50 km</t>
  </si>
  <si>
    <t>max jump 100 km</t>
  </si>
  <si>
    <t>max jump 150 km</t>
  </si>
  <si>
    <t>max jump 200 km</t>
  </si>
  <si>
    <t>no sea travel</t>
  </si>
  <si>
    <t>η</t>
  </si>
  <si>
    <t>c [km/year]</t>
  </si>
  <si>
    <t>error [%]</t>
  </si>
  <si>
    <t>%K</t>
  </si>
  <si>
    <t># individuals</t>
  </si>
  <si>
    <t>confidence level 80% lower bound</t>
  </si>
  <si>
    <t>confidence level 80% upper bound</t>
  </si>
  <si>
    <t>confidence level 80% error -</t>
  </si>
  <si>
    <t>confidence level 80% error +</t>
  </si>
  <si>
    <t>8 Portugal coastal Early Neolithic</t>
  </si>
  <si>
    <t>Oldest Neolithic genetic regional data</t>
  </si>
  <si>
    <t>Oldest Neolithic genetic regional data (including Sweden)</t>
  </si>
  <si>
    <t>More recent genetic regional data</t>
  </si>
  <si>
    <t>Chandler et al. 2005</t>
  </si>
  <si>
    <t>Chandler 2003</t>
  </si>
  <si>
    <t>Distance to Ras Shamra (35.58N, 35.73E) (km)</t>
  </si>
  <si>
    <t>Ras Shamra</t>
  </si>
  <si>
    <t>Hayaz Höyük</t>
  </si>
  <si>
    <t>Gudnja</t>
  </si>
  <si>
    <t>Dresden-Prohlis</t>
  </si>
  <si>
    <t>Eilsleben</t>
  </si>
  <si>
    <t>Forcas</t>
  </si>
  <si>
    <t>Vale Pincel I</t>
  </si>
  <si>
    <t>Nearest node of the grid</t>
  </si>
  <si>
    <t>Distance to Ras Shamra (km)</t>
  </si>
  <si>
    <t>Mean cal BC</t>
  </si>
  <si>
    <t>Aizpea (Basque Country)</t>
  </si>
  <si>
    <t>Oldest archaeological site nearby</t>
  </si>
  <si>
    <t>Iterations from oldest date (Ras Shamra)</t>
  </si>
  <si>
    <t>Total error</t>
  </si>
  <si>
    <t>Distance  to Ras Shamra (km)</t>
  </si>
  <si>
    <t>Time error to max date (years)</t>
  </si>
  <si>
    <t>Time error to min date (years)</t>
  </si>
  <si>
    <t>Iterations from the simulations</t>
  </si>
  <si>
    <t>Brandt et al. 2013</t>
  </si>
  <si>
    <t>Deguilloux et al. 2011</t>
  </si>
  <si>
    <t>Fernandez et al. 2014</t>
  </si>
  <si>
    <t>Gamba et al. 2014</t>
  </si>
  <si>
    <t>Haak et al. 2010</t>
  </si>
  <si>
    <t>Haak et al. 2005</t>
  </si>
  <si>
    <t>Haak et al. 2015</t>
  </si>
  <si>
    <t>Hervella et al. 2012</t>
  </si>
  <si>
    <t>Hervella et al. 2015</t>
  </si>
  <si>
    <t>Lacan et al. 2011a</t>
  </si>
  <si>
    <t>Lacan et al. 2011b</t>
  </si>
  <si>
    <t>Lazaridis et al. 2014</t>
  </si>
  <si>
    <t>Malmström et al. 2009</t>
  </si>
  <si>
    <t>Malmström et al. 2015</t>
  </si>
  <si>
    <t>Mathieson et al. 2015</t>
  </si>
  <si>
    <t>Olalde et al. 2015</t>
  </si>
  <si>
    <t>Skoglund et al. 2014</t>
  </si>
  <si>
    <t>Szécsényi-Nagy et al. 2015</t>
  </si>
  <si>
    <t>Brandt et al. 2013, Haak et al. 2015</t>
  </si>
  <si>
    <t>Brandt et al. 2013, Mathieson et al. 2015</t>
  </si>
  <si>
    <t>Brandt et al. 2013, Haak et al. 2005</t>
  </si>
  <si>
    <t>Haak et al. 2005, Brandt et al. 2013</t>
  </si>
  <si>
    <t>Haak et al. 2010, Brandt et al. 2013</t>
  </si>
  <si>
    <t>Haak et al. 2015; Brandt et al. 2013</t>
  </si>
  <si>
    <t>Mathieson et al. 2015, Brandt et al. 2013</t>
  </si>
  <si>
    <t>Haak et al. 2015, Brandt et al. 2013</t>
  </si>
  <si>
    <t>Haak et al. 2015; Haak et al. 2005, Brandt et al. 2013</t>
  </si>
  <si>
    <t>Hofmanová et al. 2016</t>
  </si>
  <si>
    <t>Gamba et al. 2014, Mathieson et al. 2015</t>
  </si>
  <si>
    <t>Chandler 2003, Chandler et al. 2005, Brandt et al. 2013</t>
  </si>
  <si>
    <t>Hervella et al. 2012, Brandt et al. 2013</t>
  </si>
  <si>
    <t>Lacan et al. 2011b, Brandt et al. 2013</t>
  </si>
  <si>
    <t>Malmström et al. 2015, Skoglund et al. 2014</t>
  </si>
  <si>
    <t>Brandt et al. 2013, Malmström et al. 2015</t>
  </si>
  <si>
    <t>Brandt et al. 2013, Malmström et al. 2015, Skoglund et al. 2014</t>
  </si>
  <si>
    <r>
      <t xml:space="preserve">Brandt, G.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Ancient DNA reveals key stages in the formation of central European mitochondrial genetic diversity. </t>
    </r>
    <r>
      <rPr>
        <i/>
        <sz val="11"/>
        <color theme="1"/>
        <rFont val="Calibri"/>
        <family val="2"/>
        <scheme val="minor"/>
      </rPr>
      <t xml:space="preserve">Science. </t>
    </r>
    <r>
      <rPr>
        <b/>
        <sz val="11"/>
        <color theme="1"/>
        <rFont val="Calibri"/>
        <family val="2"/>
        <scheme val="minor"/>
      </rPr>
      <t>342</t>
    </r>
    <r>
      <rPr>
        <sz val="11"/>
        <color theme="1"/>
        <rFont val="Calibri"/>
        <family val="2"/>
        <scheme val="minor"/>
      </rPr>
      <t>, 257-261 (2013).</t>
    </r>
  </si>
  <si>
    <t>Chandler, H. Using Ancient DNA to Link Culture and Biology in Human Populations, thesis (University of Oxford, 2003).</t>
  </si>
  <si>
    <r>
      <t xml:space="preserve">Deguilloux, M.F.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News From the West: Ancient DNA From a French Megalithic Burial Chamber. </t>
    </r>
    <r>
      <rPr>
        <i/>
        <sz val="11"/>
        <color theme="1"/>
        <rFont val="Calibri"/>
        <family val="2"/>
        <scheme val="minor"/>
      </rPr>
      <t>Am. J. Phys. Anthropol.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144</t>
    </r>
    <r>
      <rPr>
        <sz val="11"/>
        <color theme="1"/>
        <rFont val="Calibri"/>
        <family val="2"/>
        <scheme val="minor"/>
      </rPr>
      <t xml:space="preserve">, 108–118 (2011). </t>
    </r>
  </si>
  <si>
    <r>
      <t xml:space="preserve">Fernández, E.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Ancient DNA analysis of 8,000 B.C. Near Eastern farmers supports an early Neolithic pioneer maritime colonization of mainland Europe through Cyprus and the Aegean Islands. </t>
    </r>
    <r>
      <rPr>
        <i/>
        <sz val="11"/>
        <color theme="1"/>
        <rFont val="Calibri"/>
        <family val="2"/>
        <scheme val="minor"/>
      </rPr>
      <t>PLoS Genet.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, e1004401 (2014).</t>
    </r>
  </si>
  <si>
    <r>
      <t xml:space="preserve">Gamba, C.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Ancient DNA from an Early Neolithic Iberian population supports a pioneer colonization by first farmers. </t>
    </r>
    <r>
      <rPr>
        <i/>
        <sz val="11"/>
        <color theme="1"/>
        <rFont val="Calibri"/>
        <family val="2"/>
        <scheme val="minor"/>
      </rPr>
      <t>Mol. Ecol.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, 45-56 (2012).</t>
    </r>
  </si>
  <si>
    <r>
      <t xml:space="preserve">Gamba, C.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Genome flux and stasis in a five millennium transect of European prehistory. </t>
    </r>
    <r>
      <rPr>
        <i/>
        <sz val="11"/>
        <color theme="1"/>
        <rFont val="Calibri"/>
        <family val="2"/>
        <scheme val="minor"/>
      </rPr>
      <t xml:space="preserve">Nat. Commun.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, 5257 (2014). </t>
    </r>
  </si>
  <si>
    <r>
      <t xml:space="preserve">Haak, W.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Ancient DNA from the first European farmers in 7,500 year old Neolithic sites. </t>
    </r>
    <r>
      <rPr>
        <i/>
        <sz val="11"/>
        <color theme="1"/>
        <rFont val="Calibri"/>
        <family val="2"/>
        <scheme val="minor"/>
      </rPr>
      <t>Science.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310</t>
    </r>
    <r>
      <rPr>
        <sz val="11"/>
        <color theme="1"/>
        <rFont val="Calibri"/>
        <family val="2"/>
        <scheme val="minor"/>
      </rPr>
      <t>, 1016-1018 (2005).</t>
    </r>
  </si>
  <si>
    <r>
      <t xml:space="preserve">Haak, W.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Ancient DNA from European early Neolithic farmers reveals their Near Eastern affinities. </t>
    </r>
    <r>
      <rPr>
        <i/>
        <sz val="11"/>
        <color theme="1"/>
        <rFont val="Calibri"/>
        <family val="2"/>
        <scheme val="minor"/>
      </rPr>
      <t>PLoS Biol.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e1000536 (2010).</t>
    </r>
  </si>
  <si>
    <r>
      <t xml:space="preserve">Haak, W.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Massive migration from the steppe was a source for Indo-European languages in Europe.</t>
    </r>
    <r>
      <rPr>
        <i/>
        <sz val="11"/>
        <color theme="1"/>
        <rFont val="Calibri"/>
        <family val="2"/>
        <scheme val="minor"/>
      </rPr>
      <t xml:space="preserve"> Nature.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522</t>
    </r>
    <r>
      <rPr>
        <sz val="11"/>
        <color theme="1"/>
        <rFont val="Calibri"/>
        <family val="2"/>
        <scheme val="minor"/>
      </rPr>
      <t>, 207–211 (2015).</t>
    </r>
  </si>
  <si>
    <r>
      <t xml:space="preserve">Hervella, M.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Ancient DNA from hunter-gatherer and farmers groups from Northern Spain supports a random dispersion model for the Neolithic expansion into Europe. </t>
    </r>
    <r>
      <rPr>
        <i/>
        <sz val="11"/>
        <color theme="1"/>
        <rFont val="Calibri"/>
        <family val="2"/>
        <scheme val="minor"/>
      </rPr>
      <t>PLoS ONE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, e34417 (2012).</t>
    </r>
  </si>
  <si>
    <r>
      <t xml:space="preserve">Hervella, M.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Ancient DNA from South-East Europe Reveals Different Events during Early and Middle Neolithic Influencing the European Genetic Heritage. </t>
    </r>
    <r>
      <rPr>
        <i/>
        <sz val="11"/>
        <color theme="1"/>
        <rFont val="Calibri"/>
        <family val="2"/>
        <scheme val="minor"/>
      </rPr>
      <t>PLoS ONE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, e0128810 (2015).</t>
    </r>
  </si>
  <si>
    <r>
      <t xml:space="preserve">Hofmanová, Z.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Early farmers from across Europe directly descended from Neolithic Aegeans. </t>
    </r>
    <r>
      <rPr>
        <i/>
        <sz val="11"/>
        <color theme="1"/>
        <rFont val="Calibri"/>
        <family val="2"/>
        <scheme val="minor"/>
      </rPr>
      <t>Proc. Natl. Acad. Sci. U.S.A.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113</t>
    </r>
    <r>
      <rPr>
        <sz val="11"/>
        <color theme="1"/>
        <rFont val="Calibri"/>
        <family val="2"/>
        <scheme val="minor"/>
      </rPr>
      <t>, 6886-6891 (2016).</t>
    </r>
  </si>
  <si>
    <r>
      <t xml:space="preserve">Lacan, M.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Ancient DNA reveals male diffusion through the Neolithic Mediterranean route. </t>
    </r>
    <r>
      <rPr>
        <i/>
        <sz val="11"/>
        <color theme="1"/>
        <rFont val="Calibri"/>
        <family val="2"/>
        <scheme val="minor"/>
      </rPr>
      <t>Proc. Natl. Acad. Sci. U.S.A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108</t>
    </r>
    <r>
      <rPr>
        <sz val="11"/>
        <color theme="1"/>
        <rFont val="Calibri"/>
        <family val="2"/>
        <scheme val="minor"/>
      </rPr>
      <t>, 9788-9791 (2011).</t>
    </r>
  </si>
  <si>
    <r>
      <t xml:space="preserve">Lacan, M.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Ancient DNA suggests the leading role played by men in the Neolithic dissemination. </t>
    </r>
    <r>
      <rPr>
        <i/>
        <sz val="11"/>
        <color theme="1"/>
        <rFont val="Calibri"/>
        <family val="2"/>
        <scheme val="minor"/>
      </rPr>
      <t>Proc. Natl. Acad. Sci. U.S.A.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108</t>
    </r>
    <r>
      <rPr>
        <sz val="11"/>
        <color theme="1"/>
        <rFont val="Calibri"/>
        <family val="2"/>
        <scheme val="minor"/>
      </rPr>
      <t>, 18255-18259 (2011).</t>
    </r>
  </si>
  <si>
    <r>
      <t xml:space="preserve">Lazaridis, I.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Ancient human genomes suggest three ancestral populations for present-day Europeans. </t>
    </r>
    <r>
      <rPr>
        <i/>
        <sz val="11"/>
        <color theme="1"/>
        <rFont val="Calibri"/>
        <family val="2"/>
        <scheme val="minor"/>
      </rPr>
      <t>Nature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513</t>
    </r>
    <r>
      <rPr>
        <sz val="11"/>
        <color theme="1"/>
        <rFont val="Calibri"/>
        <family val="2"/>
        <scheme val="minor"/>
      </rPr>
      <t>, 409–413 (2014).</t>
    </r>
  </si>
  <si>
    <r>
      <t xml:space="preserve">Malmström, H.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Ancient DNA reveals lack of continuity between neolithic hunter-gatherers and contemporary Scandinavians. </t>
    </r>
    <r>
      <rPr>
        <i/>
        <sz val="11"/>
        <color theme="1"/>
        <rFont val="Calibri"/>
        <family val="2"/>
        <scheme val="minor"/>
      </rPr>
      <t>Curr. Biol.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, 1758-1762 (2009).</t>
    </r>
  </si>
  <si>
    <r>
      <t xml:space="preserve">Malmström, H.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Ancient mitochondrial DNA from the northern fringe of the Neolithic farming expansion in Europe sheds light on the dispersion process. </t>
    </r>
    <r>
      <rPr>
        <i/>
        <sz val="11"/>
        <color theme="1"/>
        <rFont val="Calibri"/>
        <family val="2"/>
        <scheme val="minor"/>
      </rPr>
      <t>Philos. Trans. R. Soc. Lond., B, Biol.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370</t>
    </r>
    <r>
      <rPr>
        <sz val="11"/>
        <color theme="1"/>
        <rFont val="Calibri"/>
        <family val="2"/>
        <scheme val="minor"/>
      </rPr>
      <t>, 20130373 (2015).</t>
    </r>
  </si>
  <si>
    <r>
      <t xml:space="preserve">Mathieson, I.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Genome-wide patterns of selection in 230 ancient Eurasians. </t>
    </r>
    <r>
      <rPr>
        <i/>
        <sz val="11"/>
        <color theme="1"/>
        <rFont val="Calibri"/>
        <family val="2"/>
        <scheme val="minor"/>
      </rPr>
      <t>Nature.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528</t>
    </r>
    <r>
      <rPr>
        <sz val="11"/>
        <color theme="1"/>
        <rFont val="Calibri"/>
        <family val="2"/>
        <scheme val="minor"/>
      </rPr>
      <t>, 499–503 (2015).</t>
    </r>
  </si>
  <si>
    <r>
      <t xml:space="preserve">Olalde, I.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A Common Genetic Origin for Early Farmers from Mediterranean Cardial and Central European LBK Cultures. Mol. Biol. Evol. </t>
    </r>
    <r>
      <rPr>
        <b/>
        <sz val="11"/>
        <color theme="1"/>
        <rFont val="Calibri"/>
        <family val="2"/>
        <scheme val="minor"/>
      </rPr>
      <t>32</t>
    </r>
    <r>
      <rPr>
        <sz val="11"/>
        <color theme="1"/>
        <rFont val="Calibri"/>
        <family val="2"/>
        <scheme val="minor"/>
      </rPr>
      <t>, 3132-3142 (2015).</t>
    </r>
  </si>
  <si>
    <r>
      <t xml:space="preserve">Skoglund, P.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Genomic Diversity and Admixture Differs for Stone-Age Scandinavian Foragers and Farmers. Science. </t>
    </r>
    <r>
      <rPr>
        <b/>
        <sz val="11"/>
        <color theme="1"/>
        <rFont val="Calibri"/>
        <family val="2"/>
        <scheme val="minor"/>
      </rPr>
      <t>344</t>
    </r>
    <r>
      <rPr>
        <sz val="11"/>
        <color theme="1"/>
        <rFont val="Calibri"/>
        <family val="2"/>
        <scheme val="minor"/>
      </rPr>
      <t>, 747-750 (2014).</t>
    </r>
  </si>
  <si>
    <r>
      <t xml:space="preserve">Szécsény-Nagy, A.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Tracing the genetic origin of Europe's first farmers reveals insights into their social organizations. </t>
    </r>
    <r>
      <rPr>
        <i/>
        <sz val="11"/>
        <color theme="1"/>
        <rFont val="Calibri"/>
        <family val="2"/>
        <scheme val="minor"/>
      </rPr>
      <t>Proc. R. Soc. B.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282</t>
    </r>
    <r>
      <rPr>
        <sz val="11"/>
        <color theme="1"/>
        <rFont val="Calibri"/>
        <family val="2"/>
        <scheme val="minor"/>
      </rPr>
      <t>, 20150339 (2015).</t>
    </r>
  </si>
  <si>
    <t>cal BCE mean</t>
  </si>
  <si>
    <t>cal BCE max</t>
  </si>
  <si>
    <t>cal BCE min</t>
  </si>
  <si>
    <t>mtDNA Haplogroup</t>
  </si>
  <si>
    <t>Y DNA</t>
  </si>
  <si>
    <t>Arqueological Context</t>
  </si>
  <si>
    <t>Arqueological evidence</t>
  </si>
  <si>
    <t>DNA associated with</t>
  </si>
  <si>
    <t>Basis of Dating</t>
  </si>
  <si>
    <t>Sample iD</t>
  </si>
  <si>
    <t>Other iD</t>
  </si>
  <si>
    <t>Lacan et al. 2011a, Brandt et al. 2013</t>
  </si>
  <si>
    <t>Spain (Valencia): not taken into account</t>
  </si>
  <si>
    <t>Cova de l'Or, Alacant</t>
  </si>
  <si>
    <t>Chandler, H., Sykes, B. &amp; Zilhão, J. Using ancient DNA to examine genetic continuity at the Mesolithic-Neolithic transition in Portugal in Actas del III Congreso del Neolítico en la Península Ibérica (eds. Arias, P., Ontañon, R., García-Moncó, C.) 781-786 (Santander, Monografias del Instituto Internacional de Investigaciones Prehistóricas de Cantabria 1, 2005).</t>
  </si>
  <si>
    <r>
      <t xml:space="preserve">Data S1. </t>
    </r>
    <r>
      <rPr>
        <sz val="16"/>
        <color theme="1"/>
        <rFont val="Calibri"/>
        <family val="2"/>
        <scheme val="minor"/>
      </rPr>
      <t>Neolithic mtDNA database with data grouped by regional cultures</t>
    </r>
  </si>
  <si>
    <r>
      <t>Data S2.</t>
    </r>
    <r>
      <rPr>
        <sz val="11"/>
        <color theme="1"/>
        <rFont val="Calibri"/>
        <family val="2"/>
        <scheme val="minor"/>
      </rPr>
      <t xml:space="preserve"> Numbers of individuals with known mtDNA, classified by regional culture and haplogroup. Computed from table Data S1</t>
    </r>
  </si>
  <si>
    <r>
      <t xml:space="preserve">Data S3. </t>
    </r>
    <r>
      <rPr>
        <sz val="11"/>
        <color theme="1"/>
        <rFont val="Calibri"/>
        <family val="2"/>
        <scheme val="minor"/>
      </rPr>
      <t>Mean date and location of 26 regional cultures with mtDNA data. Data used in Fig 1.</t>
    </r>
  </si>
  <si>
    <r>
      <rPr>
        <b/>
        <sz val="11"/>
        <color rgb="FF000000"/>
        <rFont val="Calibri"/>
        <family val="2"/>
        <scheme val="minor"/>
      </rPr>
      <t>Data S6</t>
    </r>
    <r>
      <rPr>
        <sz val="11"/>
        <color rgb="FF000000"/>
        <rFont val="Calibri"/>
        <family val="2"/>
        <scheme val="minor"/>
      </rPr>
      <t>: Fraction of the population with haplogroup K in each regional culture, and 80% CL ranges. Values used in Figs. 2-3</t>
    </r>
  </si>
  <si>
    <t>References for Data S1</t>
  </si>
  <si>
    <t>Reference (see Data S8)</t>
  </si>
  <si>
    <t>Sample ID</t>
  </si>
  <si>
    <t>mtDNA haplogroup</t>
  </si>
  <si>
    <t>cal BCE</t>
  </si>
  <si>
    <t>Haplotype</t>
  </si>
  <si>
    <t>Haak et al. 2005, Haak et al. 2010</t>
  </si>
  <si>
    <t>H01</t>
  </si>
  <si>
    <t>T16224C  T16311C</t>
  </si>
  <si>
    <t>H02</t>
  </si>
  <si>
    <t>T16311C</t>
  </si>
  <si>
    <t>H03</t>
  </si>
  <si>
    <t>T16224C  T16311C  C16366T</t>
  </si>
  <si>
    <t>H04</t>
  </si>
  <si>
    <t>T16224C  T16311C  G16290A</t>
  </si>
  <si>
    <t>H05</t>
  </si>
  <si>
    <t>T16189C  T16224C  T16311C</t>
  </si>
  <si>
    <t>H08</t>
  </si>
  <si>
    <t>T16224C  C16261T  T16311C</t>
  </si>
  <si>
    <t>H07</t>
  </si>
  <si>
    <t>T16172C  T16224C  T16311C</t>
  </si>
  <si>
    <t>H06</t>
  </si>
  <si>
    <t>A16166G  T16224C  T16311C</t>
  </si>
  <si>
    <t>T16209C  T16224C  T16311C</t>
  </si>
  <si>
    <t>H11</t>
  </si>
  <si>
    <t>T16224C  T16311C  G16319A</t>
  </si>
  <si>
    <t>H09</t>
  </si>
  <si>
    <t>T16224C  T16249C  T16311C</t>
  </si>
  <si>
    <t>--</t>
  </si>
  <si>
    <t>Not Determined</t>
  </si>
  <si>
    <t>H12</t>
  </si>
  <si>
    <t>T16224C  T16311C  T16362C</t>
  </si>
  <si>
    <t>Polymorphisms relative to rCRS (nucleotide positions 16106-16390)</t>
  </si>
  <si>
    <r>
      <t xml:space="preserve">Data S4. </t>
    </r>
    <r>
      <rPr>
        <sz val="11"/>
        <color theme="1"/>
        <rFont val="Calibri"/>
        <family val="2"/>
        <scheme val="minor"/>
      </rPr>
      <t>Archaeological and simulated arrival at 8 cultural regions for different sea-travel ranges. Values used in Fig S1 (Supplementary Text S6)</t>
    </r>
  </si>
  <si>
    <r>
      <rPr>
        <b/>
        <sz val="11"/>
        <color theme="1"/>
        <rFont val="Calibri"/>
        <family val="2"/>
        <scheme val="minor"/>
      </rPr>
      <t>S5 Data</t>
    </r>
    <r>
      <rPr>
        <sz val="11"/>
        <color theme="1"/>
        <rFont val="Calibri"/>
        <family val="2"/>
        <scheme val="minor"/>
      </rPr>
      <t>. Spread in homogeneous space. Values used in Fig S21 (Supplementary Text S13)</t>
    </r>
  </si>
  <si>
    <t>Equation (S60)</t>
  </si>
  <si>
    <t>Simulations</t>
  </si>
  <si>
    <r>
      <rPr>
        <b/>
        <sz val="11"/>
        <color theme="1"/>
        <rFont val="Calibri"/>
        <family val="2"/>
        <scheme val="minor"/>
      </rPr>
      <t xml:space="preserve">Data S7. </t>
    </r>
    <r>
      <rPr>
        <sz val="11"/>
        <color theme="1"/>
        <rFont val="Calibri"/>
        <family val="2"/>
        <scheme val="minor"/>
      </rPr>
      <t>Early Neolithic K haplotypes relative to rCRS. Data obtained from the sources in Data S1, and used in Supplementary Text S1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</si>
</sst>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/>
    <xf numFmtId="0" fontId="2" fillId="2" borderId="0" xfId="1"/>
    <xf numFmtId="0" fontId="3" fillId="3" borderId="0" xfId="2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7" xfId="0" applyFont="1" applyBorder="1"/>
    <xf numFmtId="0" fontId="0" fillId="0" borderId="3" xfId="0" applyFont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0" xfId="0" applyFont="1" applyBorder="1"/>
    <xf numFmtId="2" fontId="0" fillId="0" borderId="0" xfId="0" applyNumberFormat="1" applyFont="1" applyBorder="1"/>
    <xf numFmtId="2" fontId="0" fillId="0" borderId="10" xfId="0" applyNumberFormat="1" applyFont="1" applyBorder="1"/>
    <xf numFmtId="2" fontId="0" fillId="0" borderId="11" xfId="0" applyNumberFormat="1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2" xfId="0" applyFont="1" applyBorder="1"/>
    <xf numFmtId="2" fontId="0" fillId="0" borderId="2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/>
    <xf numFmtId="0" fontId="2" fillId="2" borderId="2" xfId="1" applyBorder="1" applyAlignment="1">
      <alignment horizontal="center" vertical="center" wrapText="1"/>
    </xf>
    <xf numFmtId="0" fontId="0" fillId="0" borderId="7" xfId="0" applyBorder="1"/>
    <xf numFmtId="0" fontId="0" fillId="0" borderId="1" xfId="0" applyBorder="1"/>
    <xf numFmtId="0" fontId="2" fillId="2" borderId="1" xfId="1" applyBorder="1"/>
    <xf numFmtId="0" fontId="0" fillId="0" borderId="4" xfId="0" applyBorder="1"/>
    <xf numFmtId="0" fontId="2" fillId="2" borderId="0" xfId="1" applyBorder="1"/>
    <xf numFmtId="0" fontId="2" fillId="2" borderId="2" xfId="1" applyBorder="1"/>
    <xf numFmtId="0" fontId="3" fillId="3" borderId="8" xfId="2" applyBorder="1"/>
    <xf numFmtId="0" fontId="3" fillId="3" borderId="0" xfId="2" applyBorder="1"/>
    <xf numFmtId="0" fontId="3" fillId="3" borderId="2" xfId="2" applyBorder="1"/>
    <xf numFmtId="0" fontId="0" fillId="0" borderId="3" xfId="0" applyBorder="1"/>
    <xf numFmtId="0" fontId="3" fillId="3" borderId="9" xfId="2" applyBorder="1"/>
    <xf numFmtId="164" fontId="0" fillId="0" borderId="8" xfId="0" applyNumberFormat="1" applyBorder="1"/>
    <xf numFmtId="164" fontId="0" fillId="0" borderId="9" xfId="0" applyNumberFormat="1" applyBorder="1"/>
    <xf numFmtId="0" fontId="2" fillId="0" borderId="0" xfId="1" applyFill="1"/>
    <xf numFmtId="1" fontId="2" fillId="0" borderId="0" xfId="1" applyNumberFormat="1" applyFill="1"/>
    <xf numFmtId="0" fontId="0" fillId="0" borderId="0" xfId="0" applyFill="1"/>
    <xf numFmtId="0" fontId="3" fillId="0" borderId="0" xfId="2" applyFill="1"/>
    <xf numFmtId="0" fontId="14" fillId="0" borderId="0" xfId="0" applyFont="1"/>
    <xf numFmtId="0" fontId="13" fillId="0" borderId="0" xfId="0" applyFont="1"/>
    <xf numFmtId="1" fontId="2" fillId="2" borderId="7" xfId="1" applyNumberFormat="1" applyBorder="1"/>
    <xf numFmtId="1" fontId="2" fillId="2" borderId="8" xfId="1" applyNumberFormat="1" applyBorder="1"/>
    <xf numFmtId="1" fontId="2" fillId="2" borderId="9" xfId="1" applyNumberFormat="1" applyBorder="1"/>
    <xf numFmtId="1" fontId="0" fillId="0" borderId="11" xfId="0" applyNumberFormat="1" applyFill="1" applyBorder="1"/>
    <xf numFmtId="1" fontId="3" fillId="3" borderId="11" xfId="2" applyNumberFormat="1" applyBorder="1"/>
    <xf numFmtId="1" fontId="0" fillId="0" borderId="4" xfId="0" applyNumberFormat="1" applyFill="1" applyBorder="1"/>
    <xf numFmtId="1" fontId="3" fillId="3" borderId="6" xfId="2" applyNumberFormat="1" applyBorder="1"/>
    <xf numFmtId="0" fontId="16" fillId="0" borderId="0" xfId="0" applyFont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" fontId="0" fillId="0" borderId="10" xfId="0" applyNumberFormat="1" applyBorder="1"/>
    <xf numFmtId="2" fontId="3" fillId="3" borderId="10" xfId="2" applyNumberFormat="1" applyBorder="1"/>
    <xf numFmtId="2" fontId="0" fillId="0" borderId="3" xfId="0" applyNumberFormat="1" applyBorder="1"/>
    <xf numFmtId="2" fontId="3" fillId="3" borderId="5" xfId="2" applyNumberFormat="1" applyBorder="1"/>
    <xf numFmtId="2" fontId="0" fillId="0" borderId="0" xfId="0" applyNumberFormat="1" applyBorder="1"/>
    <xf numFmtId="2" fontId="3" fillId="3" borderId="0" xfId="2" applyNumberFormat="1" applyBorder="1"/>
    <xf numFmtId="2" fontId="0" fillId="0" borderId="1" xfId="0" applyNumberFormat="1" applyBorder="1"/>
    <xf numFmtId="2" fontId="0" fillId="0" borderId="0" xfId="0" applyNumberFormat="1" applyFill="1" applyBorder="1"/>
    <xf numFmtId="2" fontId="3" fillId="3" borderId="2" xfId="2" applyNumberFormat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0" fontId="0" fillId="0" borderId="18" xfId="0" quotePrefix="1" applyBorder="1"/>
    <xf numFmtId="0" fontId="0" fillId="0" borderId="17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6" xfId="0" applyBorder="1"/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5" fontId="0" fillId="0" borderId="0" xfId="24" applyNumberFormat="1" applyFont="1" applyBorder="1"/>
    <xf numFmtId="0" fontId="0" fillId="0" borderId="0" xfId="0" applyFill="1" applyBorder="1"/>
    <xf numFmtId="164" fontId="0" fillId="0" borderId="0" xfId="24" applyNumberFormat="1" applyFont="1" applyBorder="1"/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7" xfId="1" applyBorder="1" applyAlignment="1">
      <alignment horizontal="center" vertical="center" wrapText="1"/>
    </xf>
    <xf numFmtId="0" fontId="2" fillId="2" borderId="9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5">
    <cellStyle name="Buena" xfId="1" builtinId="26"/>
    <cellStyle name="Euro" xfId="3"/>
    <cellStyle name="Excel Built-in Normal" xfId="4"/>
    <cellStyle name="Incorrecto" xfId="2" builtinId="27"/>
    <cellStyle name="Normal" xfId="0" builtinId="0"/>
    <cellStyle name="Normal 10" xfId="5"/>
    <cellStyle name="Normal 2" xfId="6"/>
    <cellStyle name="Normál 2" xfId="7"/>
    <cellStyle name="Normál 2 2" xfId="8"/>
    <cellStyle name="Normál 2 3" xfId="9"/>
    <cellStyle name="Normal 3" xfId="10"/>
    <cellStyle name="Normál 3" xfId="11"/>
    <cellStyle name="Normál 3 2" xfId="12"/>
    <cellStyle name="Normal 4" xfId="13"/>
    <cellStyle name="Normal 5" xfId="14"/>
    <cellStyle name="Normal 6" xfId="15"/>
    <cellStyle name="Normal 7" xfId="16"/>
    <cellStyle name="Normal 8" xfId="17"/>
    <cellStyle name="Normal 9" xfId="18"/>
    <cellStyle name="Porcentaje" xfId="24" builtinId="5"/>
    <cellStyle name="Porcentaje 2" xfId="19"/>
    <cellStyle name="Standard 2" xfId="20"/>
    <cellStyle name="Standard 2 2" xfId="21"/>
    <cellStyle name="Standard_B 6n" xfId="22"/>
    <cellStyle name="Százalék 2" xfId="2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8"/>
  <sheetViews>
    <sheetView zoomScale="60" zoomScaleNormal="60" workbookViewId="0">
      <pane ySplit="2" topLeftCell="A3" activePane="bottomLeft" state="frozen"/>
      <selection activeCell="E1" sqref="E1"/>
      <selection pane="bottomLeft" activeCell="A3" sqref="A3"/>
    </sheetView>
  </sheetViews>
  <sheetFormatPr baseColWidth="10" defaultColWidth="11.42578125" defaultRowHeight="15" x14ac:dyDescent="0.25"/>
  <cols>
    <col min="1" max="1" width="55.28515625" customWidth="1"/>
    <col min="2" max="2" width="38.28515625" customWidth="1"/>
    <col min="3" max="3" width="11" customWidth="1"/>
    <col min="4" max="4" width="10.85546875" customWidth="1"/>
    <col min="5" max="5" width="12.42578125" customWidth="1"/>
    <col min="6" max="6" width="10.28515625" style="4" customWidth="1"/>
    <col min="7" max="7" width="10.85546875" customWidth="1"/>
    <col min="8" max="8" width="10.28515625" customWidth="1"/>
    <col min="9" max="9" width="11.42578125" style="69" customWidth="1"/>
    <col min="10" max="10" width="9" style="69" customWidth="1"/>
    <col min="11" max="11" width="16" style="91" customWidth="1"/>
    <col min="12" max="12" width="15.5703125" style="69" customWidth="1"/>
    <col min="13" max="13" width="19" customWidth="1"/>
    <col min="14" max="14" width="6.140625" style="69" customWidth="1"/>
    <col min="16" max="16" width="13.140625" customWidth="1"/>
    <col min="18" max="18" width="17" customWidth="1"/>
  </cols>
  <sheetData>
    <row r="1" spans="1:19" ht="21" x14ac:dyDescent="0.35">
      <c r="A1" s="59" t="s">
        <v>1001</v>
      </c>
    </row>
    <row r="2" spans="1:19" s="3" customFormat="1" ht="61.5" customHeight="1" x14ac:dyDescent="0.25">
      <c r="A2" s="1" t="s">
        <v>1006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986</v>
      </c>
      <c r="G2" s="1" t="s">
        <v>987</v>
      </c>
      <c r="H2" s="1" t="s">
        <v>988</v>
      </c>
      <c r="I2" s="1" t="s">
        <v>989</v>
      </c>
      <c r="J2" s="1" t="s">
        <v>990</v>
      </c>
      <c r="K2" s="1" t="s">
        <v>991</v>
      </c>
      <c r="L2" s="1" t="s">
        <v>992</v>
      </c>
      <c r="M2" s="1" t="s">
        <v>993</v>
      </c>
      <c r="N2" s="1" t="s">
        <v>4</v>
      </c>
      <c r="O2" s="1" t="s">
        <v>994</v>
      </c>
      <c r="P2" s="1" t="s">
        <v>995</v>
      </c>
      <c r="Q2" s="1" t="s">
        <v>996</v>
      </c>
      <c r="R2" s="1"/>
    </row>
    <row r="3" spans="1:19" s="5" customFormat="1" x14ac:dyDescent="0.25">
      <c r="A3" s="8" t="s">
        <v>932</v>
      </c>
      <c r="B3" t="s">
        <v>757</v>
      </c>
      <c r="C3" t="s">
        <v>758</v>
      </c>
      <c r="D3">
        <v>36.41666</v>
      </c>
      <c r="E3">
        <v>38.16666</v>
      </c>
      <c r="F3" s="4">
        <v>7400</v>
      </c>
      <c r="G3">
        <v>7500</v>
      </c>
      <c r="H3">
        <v>7300</v>
      </c>
      <c r="I3" s="69" t="s">
        <v>36</v>
      </c>
      <c r="J3" s="69"/>
      <c r="K3" s="91" t="s">
        <v>759</v>
      </c>
      <c r="L3" s="69" t="s">
        <v>8</v>
      </c>
      <c r="M3" t="s">
        <v>15</v>
      </c>
      <c r="N3" s="69"/>
      <c r="O3"/>
      <c r="P3" t="s">
        <v>760</v>
      </c>
      <c r="Q3"/>
      <c r="R3"/>
      <c r="S3"/>
    </row>
    <row r="4" spans="1:19" s="5" customFormat="1" x14ac:dyDescent="0.25">
      <c r="A4" s="8" t="s">
        <v>932</v>
      </c>
      <c r="B4" t="s">
        <v>757</v>
      </c>
      <c r="C4" t="s">
        <v>758</v>
      </c>
      <c r="D4">
        <v>36.41666</v>
      </c>
      <c r="E4">
        <v>38.16666</v>
      </c>
      <c r="F4" s="4">
        <v>7400</v>
      </c>
      <c r="G4">
        <v>7500</v>
      </c>
      <c r="H4">
        <v>7300</v>
      </c>
      <c r="I4" s="69" t="s">
        <v>81</v>
      </c>
      <c r="J4" s="69"/>
      <c r="K4" s="91" t="s">
        <v>759</v>
      </c>
      <c r="L4" s="69" t="s">
        <v>8</v>
      </c>
      <c r="M4" t="s">
        <v>20</v>
      </c>
      <c r="N4" s="69"/>
      <c r="O4"/>
      <c r="P4" t="s">
        <v>761</v>
      </c>
      <c r="Q4"/>
      <c r="R4"/>
      <c r="S4"/>
    </row>
    <row r="5" spans="1:19" s="5" customFormat="1" x14ac:dyDescent="0.25">
      <c r="A5" s="8" t="s">
        <v>932</v>
      </c>
      <c r="B5" t="s">
        <v>757</v>
      </c>
      <c r="C5" t="s">
        <v>758</v>
      </c>
      <c r="D5">
        <v>36.41666</v>
      </c>
      <c r="E5">
        <v>38.16666</v>
      </c>
      <c r="F5" s="4">
        <v>7400</v>
      </c>
      <c r="G5">
        <v>7500</v>
      </c>
      <c r="H5">
        <v>7300</v>
      </c>
      <c r="I5" s="69" t="s">
        <v>92</v>
      </c>
      <c r="J5" s="69"/>
      <c r="K5" s="91" t="s">
        <v>759</v>
      </c>
      <c r="L5" s="69" t="s">
        <v>8</v>
      </c>
      <c r="M5" t="s">
        <v>20</v>
      </c>
      <c r="N5" s="69"/>
      <c r="O5"/>
      <c r="P5" t="s">
        <v>762</v>
      </c>
      <c r="Q5"/>
      <c r="R5"/>
      <c r="S5"/>
    </row>
    <row r="6" spans="1:19" s="5" customFormat="1" x14ac:dyDescent="0.25">
      <c r="A6" s="8" t="s">
        <v>932</v>
      </c>
      <c r="B6" t="s">
        <v>757</v>
      </c>
      <c r="C6" t="s">
        <v>758</v>
      </c>
      <c r="D6">
        <v>36.41666</v>
      </c>
      <c r="E6">
        <v>38.16666</v>
      </c>
      <c r="F6" s="4">
        <v>7400</v>
      </c>
      <c r="G6">
        <v>7500</v>
      </c>
      <c r="H6">
        <v>7300</v>
      </c>
      <c r="I6" s="69" t="s">
        <v>92</v>
      </c>
      <c r="J6" s="69"/>
      <c r="K6" s="91" t="s">
        <v>759</v>
      </c>
      <c r="L6" s="69" t="s">
        <v>8</v>
      </c>
      <c r="M6" t="s">
        <v>20</v>
      </c>
      <c r="N6" s="69" t="s">
        <v>60</v>
      </c>
      <c r="O6"/>
      <c r="P6" t="s">
        <v>763</v>
      </c>
      <c r="Q6"/>
      <c r="R6"/>
      <c r="S6"/>
    </row>
    <row r="7" spans="1:19" s="5" customFormat="1" x14ac:dyDescent="0.25">
      <c r="A7" s="8" t="s">
        <v>932</v>
      </c>
      <c r="B7" t="s">
        <v>757</v>
      </c>
      <c r="C7" t="s">
        <v>758</v>
      </c>
      <c r="D7">
        <v>36.41666</v>
      </c>
      <c r="E7">
        <v>38.16666</v>
      </c>
      <c r="F7" s="4">
        <v>7400</v>
      </c>
      <c r="G7">
        <v>7500</v>
      </c>
      <c r="H7">
        <v>7300</v>
      </c>
      <c r="I7" s="69" t="s">
        <v>92</v>
      </c>
      <c r="J7" s="69"/>
      <c r="K7" s="91" t="s">
        <v>759</v>
      </c>
      <c r="L7" s="69" t="s">
        <v>8</v>
      </c>
      <c r="M7" t="s">
        <v>20</v>
      </c>
      <c r="N7" s="69" t="s">
        <v>8</v>
      </c>
      <c r="O7"/>
      <c r="P7" t="s">
        <v>764</v>
      </c>
      <c r="Q7"/>
      <c r="R7"/>
      <c r="S7"/>
    </row>
    <row r="8" spans="1:19" x14ac:dyDescent="0.25">
      <c r="A8" s="8" t="s">
        <v>932</v>
      </c>
      <c r="B8" t="s">
        <v>765</v>
      </c>
      <c r="C8" t="s">
        <v>758</v>
      </c>
      <c r="D8">
        <v>33.360169999999997</v>
      </c>
      <c r="E8">
        <v>35.94894</v>
      </c>
      <c r="F8" s="4">
        <v>6975</v>
      </c>
      <c r="G8">
        <v>7300</v>
      </c>
      <c r="H8">
        <v>6650</v>
      </c>
      <c r="I8" s="69" t="s">
        <v>92</v>
      </c>
      <c r="K8" s="91" t="s">
        <v>766</v>
      </c>
      <c r="L8" s="69" t="s">
        <v>8</v>
      </c>
      <c r="M8" t="s">
        <v>20</v>
      </c>
      <c r="P8" t="s">
        <v>767</v>
      </c>
    </row>
    <row r="9" spans="1:19" x14ac:dyDescent="0.25">
      <c r="A9" s="8" t="s">
        <v>932</v>
      </c>
      <c r="B9" t="s">
        <v>765</v>
      </c>
      <c r="C9" t="s">
        <v>758</v>
      </c>
      <c r="D9">
        <v>33.360169999999997</v>
      </c>
      <c r="E9">
        <v>35.94894</v>
      </c>
      <c r="F9" s="4">
        <v>6975</v>
      </c>
      <c r="G9">
        <v>7300</v>
      </c>
      <c r="H9">
        <v>6650</v>
      </c>
      <c r="I9" s="69" t="s">
        <v>92</v>
      </c>
      <c r="K9" s="91" t="s">
        <v>766</v>
      </c>
      <c r="L9" s="69" t="s">
        <v>8</v>
      </c>
      <c r="M9" t="s">
        <v>20</v>
      </c>
      <c r="P9" t="s">
        <v>768</v>
      </c>
    </row>
    <row r="10" spans="1:19" x14ac:dyDescent="0.25">
      <c r="A10" s="8" t="s">
        <v>932</v>
      </c>
      <c r="B10" t="s">
        <v>765</v>
      </c>
      <c r="C10" t="s">
        <v>758</v>
      </c>
      <c r="D10">
        <v>33.360169999999997</v>
      </c>
      <c r="E10">
        <v>35.94894</v>
      </c>
      <c r="F10" s="4">
        <v>6975</v>
      </c>
      <c r="G10">
        <v>7300</v>
      </c>
      <c r="H10">
        <v>6650</v>
      </c>
      <c r="I10" s="69" t="s">
        <v>92</v>
      </c>
      <c r="K10" s="91" t="s">
        <v>766</v>
      </c>
      <c r="L10" s="69" t="s">
        <v>8</v>
      </c>
      <c r="M10" t="s">
        <v>20</v>
      </c>
      <c r="P10" t="s">
        <v>769</v>
      </c>
    </row>
    <row r="11" spans="1:19" s="5" customFormat="1" x14ac:dyDescent="0.25">
      <c r="A11" s="8" t="s">
        <v>932</v>
      </c>
      <c r="B11" t="s">
        <v>757</v>
      </c>
      <c r="C11" t="s">
        <v>758</v>
      </c>
      <c r="D11">
        <v>36.41666</v>
      </c>
      <c r="E11">
        <v>38.16666</v>
      </c>
      <c r="F11" s="4">
        <v>7400</v>
      </c>
      <c r="G11">
        <v>7500</v>
      </c>
      <c r="H11">
        <v>7300</v>
      </c>
      <c r="I11" s="69" t="s">
        <v>66</v>
      </c>
      <c r="J11" s="69"/>
      <c r="K11" s="91" t="s">
        <v>759</v>
      </c>
      <c r="L11" s="69" t="s">
        <v>8</v>
      </c>
      <c r="M11" t="s">
        <v>10</v>
      </c>
      <c r="N11" s="69" t="s">
        <v>8</v>
      </c>
      <c r="O11"/>
      <c r="P11" t="s">
        <v>770</v>
      </c>
      <c r="Q11"/>
      <c r="R11"/>
      <c r="S11"/>
    </row>
    <row r="12" spans="1:19" s="5" customFormat="1" x14ac:dyDescent="0.25">
      <c r="A12" s="8" t="s">
        <v>932</v>
      </c>
      <c r="B12" t="s">
        <v>757</v>
      </c>
      <c r="C12" t="s">
        <v>758</v>
      </c>
      <c r="D12">
        <v>36.41666</v>
      </c>
      <c r="E12">
        <v>38.16666</v>
      </c>
      <c r="F12" s="4">
        <v>7400</v>
      </c>
      <c r="G12">
        <v>7500</v>
      </c>
      <c r="H12">
        <v>7300</v>
      </c>
      <c r="I12" s="69" t="s">
        <v>66</v>
      </c>
      <c r="J12" s="69"/>
      <c r="K12" s="91" t="s">
        <v>759</v>
      </c>
      <c r="L12" s="69" t="s">
        <v>8</v>
      </c>
      <c r="M12" t="s">
        <v>10</v>
      </c>
      <c r="N12" s="69" t="s">
        <v>60</v>
      </c>
      <c r="O12"/>
      <c r="P12" t="s">
        <v>771</v>
      </c>
      <c r="Q12"/>
      <c r="R12"/>
      <c r="S12"/>
    </row>
    <row r="13" spans="1:19" s="5" customFormat="1" x14ac:dyDescent="0.25">
      <c r="A13" s="8" t="s">
        <v>932</v>
      </c>
      <c r="B13" t="s">
        <v>757</v>
      </c>
      <c r="C13" t="s">
        <v>758</v>
      </c>
      <c r="D13">
        <v>36.41666</v>
      </c>
      <c r="E13">
        <v>38.16666</v>
      </c>
      <c r="F13" s="4">
        <v>7400</v>
      </c>
      <c r="G13">
        <v>7500</v>
      </c>
      <c r="H13">
        <v>7300</v>
      </c>
      <c r="I13" s="69" t="s">
        <v>772</v>
      </c>
      <c r="J13" s="69"/>
      <c r="K13" s="91" t="s">
        <v>759</v>
      </c>
      <c r="L13" s="69" t="s">
        <v>8</v>
      </c>
      <c r="M13" t="s">
        <v>10</v>
      </c>
      <c r="N13" s="69"/>
      <c r="O13"/>
      <c r="P13" t="s">
        <v>14</v>
      </c>
      <c r="Q13"/>
      <c r="R13"/>
      <c r="S13"/>
    </row>
    <row r="14" spans="1:19" x14ac:dyDescent="0.25">
      <c r="A14" s="8" t="s">
        <v>932</v>
      </c>
      <c r="B14" t="s">
        <v>765</v>
      </c>
      <c r="C14" t="s">
        <v>758</v>
      </c>
      <c r="D14">
        <v>33.360169999999997</v>
      </c>
      <c r="E14">
        <v>35.94894</v>
      </c>
      <c r="F14" s="4">
        <v>6975</v>
      </c>
      <c r="G14">
        <v>7300</v>
      </c>
      <c r="H14">
        <v>6650</v>
      </c>
      <c r="I14" s="69" t="s">
        <v>772</v>
      </c>
      <c r="K14" s="91" t="s">
        <v>766</v>
      </c>
      <c r="L14" s="69" t="s">
        <v>8</v>
      </c>
      <c r="M14" t="s">
        <v>10</v>
      </c>
      <c r="P14" t="s">
        <v>773</v>
      </c>
    </row>
    <row r="15" spans="1:19" x14ac:dyDescent="0.25">
      <c r="A15" s="8" t="s">
        <v>932</v>
      </c>
      <c r="B15" t="s">
        <v>765</v>
      </c>
      <c r="C15" t="s">
        <v>758</v>
      </c>
      <c r="D15">
        <v>33.360169999999997</v>
      </c>
      <c r="E15">
        <v>35.94894</v>
      </c>
      <c r="F15" s="4">
        <v>6975</v>
      </c>
      <c r="G15">
        <v>7300</v>
      </c>
      <c r="H15">
        <v>6650</v>
      </c>
      <c r="I15" s="69" t="s">
        <v>772</v>
      </c>
      <c r="K15" s="91" t="s">
        <v>766</v>
      </c>
      <c r="L15" s="69" t="s">
        <v>8</v>
      </c>
      <c r="M15" t="s">
        <v>10</v>
      </c>
      <c r="P15" t="s">
        <v>774</v>
      </c>
    </row>
    <row r="16" spans="1:19" s="5" customFormat="1" x14ac:dyDescent="0.25">
      <c r="A16" s="8" t="s">
        <v>932</v>
      </c>
      <c r="B16" t="s">
        <v>757</v>
      </c>
      <c r="C16" t="s">
        <v>758</v>
      </c>
      <c r="D16">
        <v>36.41666</v>
      </c>
      <c r="E16">
        <v>38.16666</v>
      </c>
      <c r="F16" s="4">
        <v>7400</v>
      </c>
      <c r="G16">
        <v>7500</v>
      </c>
      <c r="H16">
        <v>7300</v>
      </c>
      <c r="I16" s="69" t="s">
        <v>775</v>
      </c>
      <c r="J16" s="69"/>
      <c r="K16" s="91" t="s">
        <v>759</v>
      </c>
      <c r="L16" s="69" t="s">
        <v>8</v>
      </c>
      <c r="M16" t="s">
        <v>593</v>
      </c>
      <c r="N16" s="69"/>
      <c r="O16"/>
      <c r="P16" t="s">
        <v>776</v>
      </c>
      <c r="Q16"/>
      <c r="R16"/>
      <c r="S16"/>
    </row>
    <row r="17" spans="1:19" s="5" customFormat="1" x14ac:dyDescent="0.25">
      <c r="A17" s="8" t="s">
        <v>932</v>
      </c>
      <c r="B17" t="s">
        <v>757</v>
      </c>
      <c r="C17" t="s">
        <v>758</v>
      </c>
      <c r="D17">
        <v>36.41666</v>
      </c>
      <c r="E17">
        <v>38.16666</v>
      </c>
      <c r="F17" s="4">
        <v>7400</v>
      </c>
      <c r="G17">
        <v>7500</v>
      </c>
      <c r="H17">
        <v>7300</v>
      </c>
      <c r="I17" s="69" t="s">
        <v>592</v>
      </c>
      <c r="J17" s="69"/>
      <c r="K17" s="91" t="s">
        <v>759</v>
      </c>
      <c r="L17" s="69" t="s">
        <v>8</v>
      </c>
      <c r="M17" t="s">
        <v>593</v>
      </c>
      <c r="N17" s="69" t="s">
        <v>8</v>
      </c>
      <c r="O17"/>
      <c r="P17" t="s">
        <v>777</v>
      </c>
      <c r="Q17"/>
      <c r="R17"/>
      <c r="S17"/>
    </row>
    <row r="18" spans="1:19" x14ac:dyDescent="0.25">
      <c r="A18" s="5" t="s">
        <v>778</v>
      </c>
      <c r="B18" s="5"/>
      <c r="C18" s="5"/>
      <c r="D18" s="5">
        <f>AVERAGE(D3:D17)</f>
        <v>35.397829999999992</v>
      </c>
      <c r="E18" s="5">
        <f t="shared" ref="E18" si="0">AVERAGE(E3:E17)</f>
        <v>37.427419999999991</v>
      </c>
      <c r="F18" s="5">
        <f>AVERAGE(F3:F17)</f>
        <v>7258.333333333333</v>
      </c>
      <c r="G18" s="5">
        <f>AVERAGE(G3:G17)</f>
        <v>7433.333333333333</v>
      </c>
      <c r="H18" s="5">
        <f>AVERAGE(H3:H17)</f>
        <v>7083.333333333333</v>
      </c>
    </row>
    <row r="19" spans="1:19" x14ac:dyDescent="0.25">
      <c r="D19" s="55"/>
      <c r="E19" s="55"/>
      <c r="F19" s="57"/>
    </row>
    <row r="20" spans="1:19" ht="30" x14ac:dyDescent="0.25">
      <c r="A20" s="1" t="s">
        <v>1006</v>
      </c>
      <c r="B20" s="1" t="s">
        <v>0</v>
      </c>
      <c r="C20" s="1" t="s">
        <v>1</v>
      </c>
      <c r="D20" s="1" t="s">
        <v>2</v>
      </c>
      <c r="E20" s="1" t="s">
        <v>3</v>
      </c>
      <c r="F20" s="2" t="s">
        <v>986</v>
      </c>
      <c r="G20" s="1" t="s">
        <v>987</v>
      </c>
      <c r="H20" s="1" t="s">
        <v>988</v>
      </c>
      <c r="I20" s="1" t="s">
        <v>989</v>
      </c>
      <c r="J20" s="1" t="s">
        <v>990</v>
      </c>
      <c r="K20" s="1" t="s">
        <v>991</v>
      </c>
      <c r="L20" s="1" t="s">
        <v>992</v>
      </c>
      <c r="M20" s="1" t="s">
        <v>993</v>
      </c>
      <c r="N20" s="1" t="s">
        <v>4</v>
      </c>
      <c r="O20" s="1" t="s">
        <v>994</v>
      </c>
      <c r="P20" s="1" t="s">
        <v>995</v>
      </c>
      <c r="Q20" s="1" t="s">
        <v>996</v>
      </c>
    </row>
    <row r="21" spans="1:19" x14ac:dyDescent="0.25">
      <c r="A21" s="8" t="s">
        <v>957</v>
      </c>
      <c r="B21" t="s">
        <v>779</v>
      </c>
      <c r="C21" t="s">
        <v>780</v>
      </c>
      <c r="D21">
        <v>40.299999999999997</v>
      </c>
      <c r="E21">
        <v>29.566666999999999</v>
      </c>
      <c r="F21" s="4">
        <f>(G21+H21)/2</f>
        <v>6328.5</v>
      </c>
      <c r="G21">
        <v>6419</v>
      </c>
      <c r="H21">
        <v>6238</v>
      </c>
      <c r="I21" s="69" t="s">
        <v>782</v>
      </c>
      <c r="J21" s="69" t="s">
        <v>783</v>
      </c>
      <c r="K21" s="91" t="s">
        <v>781</v>
      </c>
      <c r="L21" s="69" t="s">
        <v>8</v>
      </c>
      <c r="M21" s="7" t="s">
        <v>20</v>
      </c>
      <c r="N21" s="69" t="s">
        <v>60</v>
      </c>
      <c r="O21" t="s">
        <v>56</v>
      </c>
      <c r="P21" t="s">
        <v>784</v>
      </c>
    </row>
    <row r="22" spans="1:19" x14ac:dyDescent="0.25">
      <c r="A22" s="8" t="s">
        <v>957</v>
      </c>
      <c r="B22" t="s">
        <v>779</v>
      </c>
      <c r="C22" t="s">
        <v>780</v>
      </c>
      <c r="D22">
        <v>40.299999999999997</v>
      </c>
      <c r="E22">
        <v>29.566666999999999</v>
      </c>
      <c r="F22" s="4">
        <f>(G22+H22)/2</f>
        <v>6121</v>
      </c>
      <c r="G22">
        <v>6212</v>
      </c>
      <c r="H22">
        <v>6030</v>
      </c>
      <c r="I22" s="69" t="s">
        <v>350</v>
      </c>
      <c r="J22" s="69" t="s">
        <v>119</v>
      </c>
      <c r="K22" s="91" t="s">
        <v>785</v>
      </c>
      <c r="L22" s="69" t="s">
        <v>8</v>
      </c>
      <c r="M22" s="7" t="s">
        <v>20</v>
      </c>
      <c r="N22" s="69" t="s">
        <v>8</v>
      </c>
      <c r="O22" t="s">
        <v>56</v>
      </c>
      <c r="P22" t="s">
        <v>786</v>
      </c>
    </row>
    <row r="23" spans="1:19" s="5" customFormat="1" x14ac:dyDescent="0.25">
      <c r="A23" s="8" t="s">
        <v>944</v>
      </c>
      <c r="B23" t="s">
        <v>779</v>
      </c>
      <c r="C23" t="s">
        <v>780</v>
      </c>
      <c r="D23">
        <v>40.299999999999997</v>
      </c>
      <c r="E23">
        <v>29.566666999999999</v>
      </c>
      <c r="F23" s="4">
        <v>6300</v>
      </c>
      <c r="G23">
        <v>6400</v>
      </c>
      <c r="H23">
        <v>6200</v>
      </c>
      <c r="I23" s="69" t="s">
        <v>787</v>
      </c>
      <c r="J23" s="69" t="s">
        <v>718</v>
      </c>
      <c r="K23" s="91" t="s">
        <v>785</v>
      </c>
      <c r="L23" s="69" t="s">
        <v>8</v>
      </c>
      <c r="M23" s="7" t="s">
        <v>15</v>
      </c>
      <c r="N23" s="69" t="s">
        <v>60</v>
      </c>
      <c r="O23"/>
      <c r="P23" t="s">
        <v>788</v>
      </c>
      <c r="Q23" t="s">
        <v>789</v>
      </c>
      <c r="R23"/>
      <c r="S23"/>
    </row>
    <row r="24" spans="1:19" s="5" customFormat="1" x14ac:dyDescent="0.25">
      <c r="A24" s="8" t="s">
        <v>944</v>
      </c>
      <c r="B24" t="s">
        <v>779</v>
      </c>
      <c r="C24" t="s">
        <v>780</v>
      </c>
      <c r="D24">
        <v>40.299999999999997</v>
      </c>
      <c r="E24">
        <v>29.566666999999999</v>
      </c>
      <c r="F24" s="4">
        <v>6350</v>
      </c>
      <c r="G24">
        <v>6500</v>
      </c>
      <c r="H24">
        <v>6200</v>
      </c>
      <c r="I24" s="69" t="s">
        <v>211</v>
      </c>
      <c r="J24" s="69"/>
      <c r="K24" s="91" t="s">
        <v>781</v>
      </c>
      <c r="L24" s="69" t="s">
        <v>8</v>
      </c>
      <c r="M24" t="s">
        <v>20</v>
      </c>
      <c r="N24" s="69" t="s">
        <v>8</v>
      </c>
      <c r="O24"/>
      <c r="P24" t="s">
        <v>790</v>
      </c>
      <c r="Q24" t="s">
        <v>791</v>
      </c>
      <c r="R24"/>
      <c r="S24"/>
    </row>
    <row r="25" spans="1:19" s="5" customFormat="1" x14ac:dyDescent="0.25">
      <c r="A25" s="8" t="s">
        <v>944</v>
      </c>
      <c r="B25" t="s">
        <v>792</v>
      </c>
      <c r="C25" t="s">
        <v>780</v>
      </c>
      <c r="D25">
        <v>40.26</v>
      </c>
      <c r="E25">
        <v>29.65</v>
      </c>
      <c r="F25" s="4">
        <v>6000</v>
      </c>
      <c r="G25">
        <v>6400</v>
      </c>
      <c r="H25">
        <v>5600</v>
      </c>
      <c r="I25" s="69" t="s">
        <v>354</v>
      </c>
      <c r="J25" s="69" t="s">
        <v>119</v>
      </c>
      <c r="K25" s="91" t="s">
        <v>781</v>
      </c>
      <c r="L25" s="69" t="s">
        <v>8</v>
      </c>
      <c r="M25" t="s">
        <v>20</v>
      </c>
      <c r="N25" s="69" t="s">
        <v>8</v>
      </c>
      <c r="O25"/>
      <c r="P25" t="s">
        <v>793</v>
      </c>
      <c r="Q25" t="s">
        <v>794</v>
      </c>
      <c r="R25"/>
      <c r="S25"/>
    </row>
    <row r="26" spans="1:19" s="5" customFormat="1" x14ac:dyDescent="0.25">
      <c r="A26" s="8" t="s">
        <v>944</v>
      </c>
      <c r="B26" t="s">
        <v>779</v>
      </c>
      <c r="C26" t="s">
        <v>780</v>
      </c>
      <c r="D26">
        <v>40.299999999999997</v>
      </c>
      <c r="E26">
        <v>29.566666999999999</v>
      </c>
      <c r="F26" s="4">
        <v>6300</v>
      </c>
      <c r="G26">
        <v>6400</v>
      </c>
      <c r="H26">
        <v>6200</v>
      </c>
      <c r="I26" s="69" t="s">
        <v>354</v>
      </c>
      <c r="J26" s="69" t="s">
        <v>795</v>
      </c>
      <c r="K26" s="91" t="s">
        <v>781</v>
      </c>
      <c r="L26" s="69" t="s">
        <v>8</v>
      </c>
      <c r="M26" t="s">
        <v>20</v>
      </c>
      <c r="N26" s="69" t="s">
        <v>60</v>
      </c>
      <c r="O26"/>
      <c r="P26" t="s">
        <v>796</v>
      </c>
      <c r="Q26" t="s">
        <v>797</v>
      </c>
      <c r="R26"/>
      <c r="S26"/>
    </row>
    <row r="27" spans="1:19" s="5" customFormat="1" x14ac:dyDescent="0.25">
      <c r="A27" s="8" t="s">
        <v>944</v>
      </c>
      <c r="B27" t="s">
        <v>779</v>
      </c>
      <c r="C27" t="s">
        <v>780</v>
      </c>
      <c r="D27">
        <v>40.299999999999997</v>
      </c>
      <c r="E27">
        <v>29.566666999999999</v>
      </c>
      <c r="F27" s="4">
        <v>6300</v>
      </c>
      <c r="G27">
        <v>6400</v>
      </c>
      <c r="H27">
        <v>6200</v>
      </c>
      <c r="I27" s="69" t="s">
        <v>357</v>
      </c>
      <c r="J27" s="69" t="s">
        <v>119</v>
      </c>
      <c r="K27" s="91" t="s">
        <v>781</v>
      </c>
      <c r="L27" s="69" t="s">
        <v>8</v>
      </c>
      <c r="M27" t="s">
        <v>20</v>
      </c>
      <c r="N27" s="69" t="s">
        <v>8</v>
      </c>
      <c r="O27"/>
      <c r="P27" t="s">
        <v>798</v>
      </c>
      <c r="Q27" t="s">
        <v>799</v>
      </c>
      <c r="R27"/>
      <c r="S27"/>
    </row>
    <row r="28" spans="1:19" s="5" customFormat="1" x14ac:dyDescent="0.25">
      <c r="A28" s="8" t="s">
        <v>944</v>
      </c>
      <c r="B28" t="s">
        <v>779</v>
      </c>
      <c r="C28" t="s">
        <v>780</v>
      </c>
      <c r="D28">
        <v>40.299999999999997</v>
      </c>
      <c r="E28">
        <v>29.566666999999999</v>
      </c>
      <c r="F28" s="4">
        <v>6300</v>
      </c>
      <c r="G28">
        <v>6400</v>
      </c>
      <c r="H28">
        <v>6200</v>
      </c>
      <c r="I28" s="69" t="s">
        <v>357</v>
      </c>
      <c r="J28" s="69" t="s">
        <v>119</v>
      </c>
      <c r="K28" s="91" t="s">
        <v>781</v>
      </c>
      <c r="L28" s="69" t="s">
        <v>8</v>
      </c>
      <c r="M28" t="s">
        <v>20</v>
      </c>
      <c r="N28" s="69" t="s">
        <v>8</v>
      </c>
      <c r="O28"/>
      <c r="P28" t="s">
        <v>800</v>
      </c>
      <c r="Q28" t="s">
        <v>801</v>
      </c>
      <c r="R28"/>
      <c r="S28"/>
    </row>
    <row r="29" spans="1:19" s="5" customFormat="1" x14ac:dyDescent="0.25">
      <c r="A29" s="8" t="s">
        <v>944</v>
      </c>
      <c r="B29" t="s">
        <v>779</v>
      </c>
      <c r="C29" t="s">
        <v>780</v>
      </c>
      <c r="D29">
        <v>40.299999999999997</v>
      </c>
      <c r="E29">
        <v>29.566666999999999</v>
      </c>
      <c r="F29" s="4">
        <v>6300</v>
      </c>
      <c r="G29">
        <v>6400</v>
      </c>
      <c r="H29">
        <v>6200</v>
      </c>
      <c r="I29" s="69" t="s">
        <v>33</v>
      </c>
      <c r="J29" s="69" t="s">
        <v>802</v>
      </c>
      <c r="K29" s="91" t="s">
        <v>781</v>
      </c>
      <c r="L29" s="69" t="s">
        <v>8</v>
      </c>
      <c r="M29" t="s">
        <v>20</v>
      </c>
      <c r="N29" s="69" t="s">
        <v>60</v>
      </c>
      <c r="O29"/>
      <c r="P29" t="s">
        <v>803</v>
      </c>
      <c r="Q29" t="s">
        <v>804</v>
      </c>
      <c r="R29"/>
      <c r="S29"/>
    </row>
    <row r="30" spans="1:19" s="5" customFormat="1" x14ac:dyDescent="0.25">
      <c r="A30" s="8" t="s">
        <v>944</v>
      </c>
      <c r="B30" t="s">
        <v>779</v>
      </c>
      <c r="C30" t="s">
        <v>780</v>
      </c>
      <c r="D30">
        <v>40.299999999999997</v>
      </c>
      <c r="E30">
        <v>29.566666999999999</v>
      </c>
      <c r="F30" s="4">
        <v>6300</v>
      </c>
      <c r="G30">
        <v>6400</v>
      </c>
      <c r="H30">
        <v>6200</v>
      </c>
      <c r="I30" s="69" t="s">
        <v>33</v>
      </c>
      <c r="J30" s="69" t="s">
        <v>66</v>
      </c>
      <c r="K30" s="91" t="s">
        <v>781</v>
      </c>
      <c r="L30" s="69" t="s">
        <v>8</v>
      </c>
      <c r="M30" t="s">
        <v>20</v>
      </c>
      <c r="N30" s="69" t="s">
        <v>60</v>
      </c>
      <c r="O30"/>
      <c r="P30" t="s">
        <v>805</v>
      </c>
      <c r="Q30" t="s">
        <v>806</v>
      </c>
      <c r="R30"/>
      <c r="S30"/>
    </row>
    <row r="31" spans="1:19" s="5" customFormat="1" x14ac:dyDescent="0.25">
      <c r="A31" s="8" t="s">
        <v>944</v>
      </c>
      <c r="B31" t="s">
        <v>792</v>
      </c>
      <c r="C31" t="s">
        <v>780</v>
      </c>
      <c r="D31">
        <v>40.26</v>
      </c>
      <c r="E31">
        <v>29.65</v>
      </c>
      <c r="F31" s="4">
        <v>6000</v>
      </c>
      <c r="G31">
        <v>6400</v>
      </c>
      <c r="H31">
        <v>5600</v>
      </c>
      <c r="I31" s="69" t="s">
        <v>66</v>
      </c>
      <c r="J31" s="69"/>
      <c r="K31" s="91" t="s">
        <v>781</v>
      </c>
      <c r="L31" s="69" t="s">
        <v>8</v>
      </c>
      <c r="M31" t="s">
        <v>10</v>
      </c>
      <c r="N31" s="69" t="s">
        <v>8</v>
      </c>
      <c r="O31"/>
      <c r="P31" t="s">
        <v>807</v>
      </c>
      <c r="Q31" t="s">
        <v>808</v>
      </c>
      <c r="R31"/>
      <c r="S31"/>
    </row>
    <row r="32" spans="1:19" s="5" customFormat="1" x14ac:dyDescent="0.25">
      <c r="A32" s="8" t="s">
        <v>944</v>
      </c>
      <c r="B32" t="s">
        <v>779</v>
      </c>
      <c r="C32" t="s">
        <v>780</v>
      </c>
      <c r="D32">
        <v>40.299999999999997</v>
      </c>
      <c r="E32">
        <v>29.566666999999999</v>
      </c>
      <c r="F32" s="4">
        <v>6300</v>
      </c>
      <c r="G32">
        <v>6400</v>
      </c>
      <c r="H32">
        <v>6200</v>
      </c>
      <c r="I32" s="69" t="s">
        <v>23</v>
      </c>
      <c r="J32" s="69" t="s">
        <v>119</v>
      </c>
      <c r="K32" s="91" t="s">
        <v>781</v>
      </c>
      <c r="L32" s="69" t="s">
        <v>8</v>
      </c>
      <c r="M32" t="s">
        <v>10</v>
      </c>
      <c r="N32" s="69" t="s">
        <v>8</v>
      </c>
      <c r="O32"/>
      <c r="P32" t="s">
        <v>809</v>
      </c>
      <c r="Q32" t="s">
        <v>810</v>
      </c>
      <c r="R32"/>
      <c r="S32"/>
    </row>
    <row r="33" spans="1:19" s="5" customFormat="1" x14ac:dyDescent="0.25">
      <c r="A33" s="8" t="s">
        <v>944</v>
      </c>
      <c r="B33" t="s">
        <v>779</v>
      </c>
      <c r="C33" t="s">
        <v>780</v>
      </c>
      <c r="D33">
        <v>40.299999999999997</v>
      </c>
      <c r="E33">
        <v>29.566666999999999</v>
      </c>
      <c r="F33" s="4">
        <v>6300</v>
      </c>
      <c r="G33">
        <v>6400</v>
      </c>
      <c r="H33">
        <v>6200</v>
      </c>
      <c r="I33" s="69" t="s">
        <v>811</v>
      </c>
      <c r="J33" s="69" t="s">
        <v>812</v>
      </c>
      <c r="K33" s="91" t="s">
        <v>781</v>
      </c>
      <c r="L33" s="69" t="s">
        <v>8</v>
      </c>
      <c r="M33" t="s">
        <v>10</v>
      </c>
      <c r="N33" s="69" t="s">
        <v>60</v>
      </c>
      <c r="O33"/>
      <c r="P33" t="s">
        <v>813</v>
      </c>
      <c r="Q33" t="s">
        <v>814</v>
      </c>
      <c r="R33"/>
      <c r="S33"/>
    </row>
    <row r="34" spans="1:19" s="5" customFormat="1" x14ac:dyDescent="0.25">
      <c r="A34" s="8" t="s">
        <v>944</v>
      </c>
      <c r="B34" t="s">
        <v>779</v>
      </c>
      <c r="C34" t="s">
        <v>780</v>
      </c>
      <c r="D34">
        <v>40.299999999999997</v>
      </c>
      <c r="E34">
        <v>29.566666999999999</v>
      </c>
      <c r="F34" s="4">
        <v>6300</v>
      </c>
      <c r="G34">
        <v>6400</v>
      </c>
      <c r="H34">
        <v>6200</v>
      </c>
      <c r="I34" s="69" t="s">
        <v>815</v>
      </c>
      <c r="J34" s="69" t="s">
        <v>816</v>
      </c>
      <c r="K34" s="91" t="s">
        <v>781</v>
      </c>
      <c r="L34" s="69" t="s">
        <v>8</v>
      </c>
      <c r="M34" t="s">
        <v>10</v>
      </c>
      <c r="N34" s="69" t="s">
        <v>60</v>
      </c>
      <c r="O34"/>
      <c r="P34" t="s">
        <v>817</v>
      </c>
      <c r="Q34" t="s">
        <v>818</v>
      </c>
      <c r="R34"/>
      <c r="S34"/>
    </row>
    <row r="35" spans="1:19" s="5" customFormat="1" x14ac:dyDescent="0.25">
      <c r="A35" s="8" t="s">
        <v>944</v>
      </c>
      <c r="B35" t="s">
        <v>779</v>
      </c>
      <c r="C35" t="s">
        <v>780</v>
      </c>
      <c r="D35">
        <v>40.299999999999997</v>
      </c>
      <c r="E35">
        <v>29.566666999999999</v>
      </c>
      <c r="F35" s="4">
        <v>6300</v>
      </c>
      <c r="G35">
        <v>6400</v>
      </c>
      <c r="H35">
        <v>6200</v>
      </c>
      <c r="I35" s="69" t="s">
        <v>819</v>
      </c>
      <c r="J35" s="69" t="s">
        <v>119</v>
      </c>
      <c r="K35" s="91" t="s">
        <v>781</v>
      </c>
      <c r="L35" s="69" t="s">
        <v>8</v>
      </c>
      <c r="M35" t="s">
        <v>10</v>
      </c>
      <c r="N35" s="69" t="s">
        <v>8</v>
      </c>
      <c r="O35"/>
      <c r="P35" t="s">
        <v>820</v>
      </c>
      <c r="Q35" t="s">
        <v>821</v>
      </c>
      <c r="R35"/>
      <c r="S35"/>
    </row>
    <row r="36" spans="1:19" s="5" customFormat="1" x14ac:dyDescent="0.25">
      <c r="A36" s="8" t="s">
        <v>944</v>
      </c>
      <c r="B36" t="s">
        <v>792</v>
      </c>
      <c r="C36" t="s">
        <v>780</v>
      </c>
      <c r="D36">
        <v>40.26</v>
      </c>
      <c r="E36">
        <v>29.65</v>
      </c>
      <c r="F36" s="4">
        <v>6000</v>
      </c>
      <c r="G36">
        <v>6400</v>
      </c>
      <c r="H36">
        <v>5600</v>
      </c>
      <c r="I36" s="69" t="s">
        <v>350</v>
      </c>
      <c r="J36" s="69" t="s">
        <v>822</v>
      </c>
      <c r="K36" s="91" t="s">
        <v>781</v>
      </c>
      <c r="L36" s="69" t="s">
        <v>8</v>
      </c>
      <c r="M36" t="s">
        <v>10</v>
      </c>
      <c r="N36" s="69" t="s">
        <v>60</v>
      </c>
      <c r="O36"/>
      <c r="P36" t="s">
        <v>823</v>
      </c>
      <c r="Q36" t="s">
        <v>824</v>
      </c>
      <c r="R36"/>
      <c r="S36"/>
    </row>
    <row r="37" spans="1:19" s="5" customFormat="1" x14ac:dyDescent="0.25">
      <c r="A37" s="8" t="s">
        <v>944</v>
      </c>
      <c r="B37" t="s">
        <v>779</v>
      </c>
      <c r="C37" t="s">
        <v>780</v>
      </c>
      <c r="D37">
        <v>40.299999999999997</v>
      </c>
      <c r="E37">
        <v>29.566666999999999</v>
      </c>
      <c r="F37" s="4">
        <v>6300</v>
      </c>
      <c r="G37">
        <v>6400</v>
      </c>
      <c r="H37">
        <v>6200</v>
      </c>
      <c r="I37" s="69" t="s">
        <v>350</v>
      </c>
      <c r="J37" s="69" t="s">
        <v>802</v>
      </c>
      <c r="K37" s="91" t="s">
        <v>781</v>
      </c>
      <c r="L37" s="69" t="s">
        <v>8</v>
      </c>
      <c r="M37" t="s">
        <v>10</v>
      </c>
      <c r="N37" s="69" t="s">
        <v>60</v>
      </c>
      <c r="O37"/>
      <c r="P37" t="s">
        <v>825</v>
      </c>
      <c r="Q37" t="s">
        <v>826</v>
      </c>
      <c r="R37"/>
      <c r="S37"/>
    </row>
    <row r="38" spans="1:19" s="5" customFormat="1" x14ac:dyDescent="0.25">
      <c r="A38" s="8" t="s">
        <v>944</v>
      </c>
      <c r="B38" t="s">
        <v>779</v>
      </c>
      <c r="C38" t="s">
        <v>780</v>
      </c>
      <c r="D38">
        <v>40.299999999999997</v>
      </c>
      <c r="E38">
        <v>29.566666999999999</v>
      </c>
      <c r="F38" s="4">
        <v>6300</v>
      </c>
      <c r="G38">
        <v>6400</v>
      </c>
      <c r="H38">
        <v>6200</v>
      </c>
      <c r="I38" s="69" t="s">
        <v>827</v>
      </c>
      <c r="J38" s="69" t="s">
        <v>432</v>
      </c>
      <c r="K38" s="91" t="s">
        <v>781</v>
      </c>
      <c r="L38" s="69" t="s">
        <v>8</v>
      </c>
      <c r="M38" t="s">
        <v>10</v>
      </c>
      <c r="N38" s="69" t="s">
        <v>60</v>
      </c>
      <c r="O38"/>
      <c r="P38" t="s">
        <v>828</v>
      </c>
      <c r="Q38" t="s">
        <v>829</v>
      </c>
      <c r="R38"/>
      <c r="S38"/>
    </row>
    <row r="39" spans="1:19" s="5" customFormat="1" x14ac:dyDescent="0.25">
      <c r="A39" s="8" t="s">
        <v>944</v>
      </c>
      <c r="B39" t="s">
        <v>779</v>
      </c>
      <c r="C39" t="s">
        <v>780</v>
      </c>
      <c r="D39">
        <v>40.299999999999997</v>
      </c>
      <c r="E39">
        <v>29.566666999999999</v>
      </c>
      <c r="F39" s="4">
        <v>6300</v>
      </c>
      <c r="G39">
        <v>6400</v>
      </c>
      <c r="H39">
        <v>6200</v>
      </c>
      <c r="I39" s="69" t="s">
        <v>830</v>
      </c>
      <c r="J39" s="69" t="s">
        <v>119</v>
      </c>
      <c r="K39" s="91" t="s">
        <v>781</v>
      </c>
      <c r="L39" s="69" t="s">
        <v>8</v>
      </c>
      <c r="M39" t="s">
        <v>10</v>
      </c>
      <c r="N39" s="69" t="s">
        <v>8</v>
      </c>
      <c r="O39"/>
      <c r="P39" t="s">
        <v>831</v>
      </c>
      <c r="Q39" t="s">
        <v>832</v>
      </c>
      <c r="R39"/>
      <c r="S39"/>
    </row>
    <row r="40" spans="1:19" s="5" customFormat="1" x14ac:dyDescent="0.25">
      <c r="A40" s="8" t="s">
        <v>944</v>
      </c>
      <c r="B40" t="s">
        <v>792</v>
      </c>
      <c r="C40" t="s">
        <v>780</v>
      </c>
      <c r="D40">
        <v>40.26</v>
      </c>
      <c r="E40">
        <v>29.65</v>
      </c>
      <c r="F40" s="4">
        <v>6000</v>
      </c>
      <c r="G40">
        <v>6400</v>
      </c>
      <c r="H40">
        <v>5600</v>
      </c>
      <c r="I40" s="69" t="s">
        <v>830</v>
      </c>
      <c r="J40" s="69" t="s">
        <v>160</v>
      </c>
      <c r="K40" s="91" t="s">
        <v>781</v>
      </c>
      <c r="L40" s="69" t="s">
        <v>8</v>
      </c>
      <c r="M40" t="s">
        <v>10</v>
      </c>
      <c r="N40" s="69" t="s">
        <v>60</v>
      </c>
      <c r="O40"/>
      <c r="P40" t="s">
        <v>833</v>
      </c>
      <c r="Q40" t="s">
        <v>834</v>
      </c>
      <c r="R40"/>
      <c r="S40"/>
    </row>
    <row r="41" spans="1:19" s="5" customFormat="1" x14ac:dyDescent="0.25">
      <c r="A41" s="8" t="s">
        <v>944</v>
      </c>
      <c r="B41" t="s">
        <v>779</v>
      </c>
      <c r="C41" t="s">
        <v>780</v>
      </c>
      <c r="D41">
        <v>40.299999999999997</v>
      </c>
      <c r="E41">
        <v>29.566666999999999</v>
      </c>
      <c r="F41" s="4">
        <v>6300</v>
      </c>
      <c r="G41">
        <v>6400</v>
      </c>
      <c r="H41">
        <v>6200</v>
      </c>
      <c r="I41" s="69" t="s">
        <v>835</v>
      </c>
      <c r="J41" s="69" t="s">
        <v>119</v>
      </c>
      <c r="K41" s="91" t="s">
        <v>781</v>
      </c>
      <c r="L41" s="69" t="s">
        <v>8</v>
      </c>
      <c r="M41" t="s">
        <v>10</v>
      </c>
      <c r="N41" s="69" t="s">
        <v>8</v>
      </c>
      <c r="O41"/>
      <c r="P41" t="s">
        <v>836</v>
      </c>
      <c r="Q41" t="s">
        <v>837</v>
      </c>
      <c r="R41"/>
      <c r="S41"/>
    </row>
    <row r="42" spans="1:19" s="5" customFormat="1" x14ac:dyDescent="0.25">
      <c r="A42" s="8" t="s">
        <v>944</v>
      </c>
      <c r="B42" t="s">
        <v>779</v>
      </c>
      <c r="C42" t="s">
        <v>780</v>
      </c>
      <c r="D42">
        <v>40.299999999999997</v>
      </c>
      <c r="E42">
        <v>29.566666999999999</v>
      </c>
      <c r="F42" s="4">
        <v>6300</v>
      </c>
      <c r="G42">
        <v>6400</v>
      </c>
      <c r="H42">
        <v>6200</v>
      </c>
      <c r="I42" s="69" t="s">
        <v>838</v>
      </c>
      <c r="J42" s="69" t="s">
        <v>839</v>
      </c>
      <c r="K42" s="91" t="s">
        <v>781</v>
      </c>
      <c r="L42" s="69" t="s">
        <v>8</v>
      </c>
      <c r="M42" t="s">
        <v>10</v>
      </c>
      <c r="N42" s="69" t="s">
        <v>60</v>
      </c>
      <c r="O42"/>
      <c r="P42" t="s">
        <v>840</v>
      </c>
      <c r="Q42" t="s">
        <v>841</v>
      </c>
      <c r="R42"/>
      <c r="S42"/>
    </row>
    <row r="43" spans="1:19" s="5" customFormat="1" x14ac:dyDescent="0.25">
      <c r="A43" s="8" t="s">
        <v>944</v>
      </c>
      <c r="B43" t="s">
        <v>779</v>
      </c>
      <c r="C43" t="s">
        <v>780</v>
      </c>
      <c r="D43">
        <v>40.299999999999997</v>
      </c>
      <c r="E43">
        <v>29.566666999999999</v>
      </c>
      <c r="F43" s="4">
        <v>6300</v>
      </c>
      <c r="G43">
        <v>6400</v>
      </c>
      <c r="H43">
        <v>6200</v>
      </c>
      <c r="I43" s="69" t="s">
        <v>842</v>
      </c>
      <c r="J43" s="69" t="s">
        <v>843</v>
      </c>
      <c r="K43" s="91" t="s">
        <v>781</v>
      </c>
      <c r="L43" s="69" t="s">
        <v>8</v>
      </c>
      <c r="M43" t="s">
        <v>10</v>
      </c>
      <c r="N43" s="69" t="s">
        <v>60</v>
      </c>
      <c r="O43"/>
      <c r="P43" t="s">
        <v>844</v>
      </c>
      <c r="Q43" t="s">
        <v>845</v>
      </c>
      <c r="R43"/>
      <c r="S43"/>
    </row>
    <row r="44" spans="1:19" s="5" customFormat="1" x14ac:dyDescent="0.25">
      <c r="A44" s="8" t="s">
        <v>944</v>
      </c>
      <c r="B44" t="s">
        <v>779</v>
      </c>
      <c r="C44" t="s">
        <v>780</v>
      </c>
      <c r="D44">
        <v>40.299999999999997</v>
      </c>
      <c r="E44">
        <v>29.566666999999999</v>
      </c>
      <c r="F44" s="4">
        <v>6300</v>
      </c>
      <c r="G44">
        <v>6400</v>
      </c>
      <c r="H44">
        <v>6200</v>
      </c>
      <c r="I44" s="69" t="s">
        <v>729</v>
      </c>
      <c r="J44" s="69" t="s">
        <v>718</v>
      </c>
      <c r="K44" s="91" t="s">
        <v>781</v>
      </c>
      <c r="L44" s="69" t="s">
        <v>8</v>
      </c>
      <c r="M44" t="s">
        <v>10</v>
      </c>
      <c r="N44" s="69" t="s">
        <v>60</v>
      </c>
      <c r="O44"/>
      <c r="P44" t="s">
        <v>846</v>
      </c>
      <c r="Q44" t="s">
        <v>847</v>
      </c>
      <c r="R44"/>
      <c r="S44"/>
    </row>
    <row r="45" spans="1:19" s="5" customFormat="1" x14ac:dyDescent="0.25">
      <c r="A45" s="8" t="s">
        <v>944</v>
      </c>
      <c r="B45" t="s">
        <v>779</v>
      </c>
      <c r="C45" t="s">
        <v>780</v>
      </c>
      <c r="D45">
        <v>40.299999999999997</v>
      </c>
      <c r="E45">
        <v>29.566666999999999</v>
      </c>
      <c r="F45" s="4">
        <v>6300</v>
      </c>
      <c r="G45">
        <v>6400</v>
      </c>
      <c r="H45">
        <v>6200</v>
      </c>
      <c r="I45" s="69" t="s">
        <v>729</v>
      </c>
      <c r="J45" s="69" t="s">
        <v>119</v>
      </c>
      <c r="K45" s="91" t="s">
        <v>781</v>
      </c>
      <c r="L45" s="69" t="s">
        <v>8</v>
      </c>
      <c r="M45" t="s">
        <v>10</v>
      </c>
      <c r="N45" s="69" t="s">
        <v>8</v>
      </c>
      <c r="O45"/>
      <c r="P45" t="s">
        <v>848</v>
      </c>
      <c r="Q45" t="s">
        <v>849</v>
      </c>
      <c r="R45"/>
      <c r="S45"/>
    </row>
    <row r="46" spans="1:19" s="5" customFormat="1" x14ac:dyDescent="0.25">
      <c r="A46" s="8" t="s">
        <v>944</v>
      </c>
      <c r="B46" t="s">
        <v>779</v>
      </c>
      <c r="C46" t="s">
        <v>780</v>
      </c>
      <c r="D46">
        <v>40.299999999999997</v>
      </c>
      <c r="E46">
        <v>29.566666999999999</v>
      </c>
      <c r="F46" s="4">
        <v>6300</v>
      </c>
      <c r="G46">
        <v>6400</v>
      </c>
      <c r="H46">
        <v>6200</v>
      </c>
      <c r="I46" s="69" t="s">
        <v>850</v>
      </c>
      <c r="J46" s="69" t="s">
        <v>812</v>
      </c>
      <c r="K46" s="91" t="s">
        <v>781</v>
      </c>
      <c r="L46" s="69" t="s">
        <v>8</v>
      </c>
      <c r="M46" t="s">
        <v>10</v>
      </c>
      <c r="N46" s="69" t="s">
        <v>60</v>
      </c>
      <c r="O46"/>
      <c r="P46" t="s">
        <v>851</v>
      </c>
      <c r="Q46" t="s">
        <v>852</v>
      </c>
      <c r="R46"/>
      <c r="S46"/>
    </row>
    <row r="47" spans="1:19" s="5" customFormat="1" x14ac:dyDescent="0.25">
      <c r="A47" s="8" t="s">
        <v>944</v>
      </c>
      <c r="B47" t="s">
        <v>779</v>
      </c>
      <c r="C47" t="s">
        <v>780</v>
      </c>
      <c r="D47">
        <v>40.299999999999997</v>
      </c>
      <c r="E47">
        <v>29.566666999999999</v>
      </c>
      <c r="F47" s="4">
        <v>6300</v>
      </c>
      <c r="G47">
        <v>6400</v>
      </c>
      <c r="H47">
        <v>6200</v>
      </c>
      <c r="I47" s="69" t="s">
        <v>853</v>
      </c>
      <c r="J47" s="69" t="s">
        <v>119</v>
      </c>
      <c r="K47" s="91" t="s">
        <v>781</v>
      </c>
      <c r="L47" s="69" t="s">
        <v>8</v>
      </c>
      <c r="M47" t="s">
        <v>10</v>
      </c>
      <c r="N47" s="69" t="s">
        <v>8</v>
      </c>
      <c r="O47"/>
      <c r="P47" t="s">
        <v>854</v>
      </c>
      <c r="Q47" t="s">
        <v>855</v>
      </c>
      <c r="R47"/>
      <c r="S47"/>
    </row>
    <row r="48" spans="1:19" s="5" customFormat="1" x14ac:dyDescent="0.25">
      <c r="A48" s="8" t="s">
        <v>944</v>
      </c>
      <c r="B48" t="s">
        <v>792</v>
      </c>
      <c r="C48" t="s">
        <v>780</v>
      </c>
      <c r="D48">
        <v>40.26</v>
      </c>
      <c r="E48">
        <v>29.65</v>
      </c>
      <c r="F48" s="4">
        <v>6000</v>
      </c>
      <c r="G48">
        <v>6400</v>
      </c>
      <c r="H48">
        <v>5600</v>
      </c>
      <c r="I48" s="69" t="s">
        <v>856</v>
      </c>
      <c r="J48" s="69" t="s">
        <v>241</v>
      </c>
      <c r="K48" s="91" t="s">
        <v>781</v>
      </c>
      <c r="L48" s="69" t="s">
        <v>8</v>
      </c>
      <c r="M48" t="s">
        <v>10</v>
      </c>
      <c r="N48" s="69" t="s">
        <v>60</v>
      </c>
      <c r="O48"/>
      <c r="P48" t="s">
        <v>857</v>
      </c>
      <c r="Q48" t="s">
        <v>858</v>
      </c>
      <c r="R48"/>
      <c r="S48"/>
    </row>
    <row r="49" spans="1:19" x14ac:dyDescent="0.25">
      <c r="A49" s="5" t="s">
        <v>859</v>
      </c>
      <c r="B49" s="5"/>
      <c r="C49" s="5"/>
      <c r="D49" s="5">
        <f>AVERAGE(D21:D48)</f>
        <v>40.29285714285713</v>
      </c>
      <c r="E49" s="5">
        <f>AVERAGE(E21:E48)</f>
        <v>29.581547892857152</v>
      </c>
      <c r="F49" s="5">
        <f t="shared" ref="F49:H49" si="1">AVERAGE(F21:F48)</f>
        <v>6242.8392857142853</v>
      </c>
      <c r="G49" s="5">
        <f>AVERAGE(G21:G48)</f>
        <v>6397.5357142857147</v>
      </c>
      <c r="H49" s="5">
        <f t="shared" si="1"/>
        <v>6088.1428571428569</v>
      </c>
    </row>
    <row r="50" spans="1:19" x14ac:dyDescent="0.25">
      <c r="F50"/>
      <c r="I50"/>
      <c r="J50"/>
      <c r="L50"/>
      <c r="N50"/>
    </row>
    <row r="51" spans="1:19" s="5" customFormat="1" ht="30" x14ac:dyDescent="0.25">
      <c r="A51" s="1" t="s">
        <v>1006</v>
      </c>
      <c r="B51" s="1" t="s">
        <v>0</v>
      </c>
      <c r="C51" s="1" t="s">
        <v>1</v>
      </c>
      <c r="D51" s="1" t="s">
        <v>2</v>
      </c>
      <c r="E51" s="1" t="s">
        <v>3</v>
      </c>
      <c r="F51" s="2" t="s">
        <v>986</v>
      </c>
      <c r="G51" s="1" t="s">
        <v>987</v>
      </c>
      <c r="H51" s="1" t="s">
        <v>988</v>
      </c>
      <c r="I51" s="1" t="s">
        <v>989</v>
      </c>
      <c r="J51" s="1" t="s">
        <v>990</v>
      </c>
      <c r="K51" s="1" t="s">
        <v>991</v>
      </c>
      <c r="L51" s="1" t="s">
        <v>992</v>
      </c>
      <c r="M51" s="1" t="s">
        <v>993</v>
      </c>
      <c r="N51" s="1" t="s">
        <v>4</v>
      </c>
      <c r="O51" s="1" t="s">
        <v>994</v>
      </c>
      <c r="P51" s="1" t="s">
        <v>995</v>
      </c>
      <c r="Q51" s="1" t="s">
        <v>996</v>
      </c>
      <c r="R51"/>
      <c r="S51"/>
    </row>
    <row r="52" spans="1:19" s="5" customFormat="1" x14ac:dyDescent="0.25">
      <c r="A52" s="8" t="s">
        <v>947</v>
      </c>
      <c r="B52" t="s">
        <v>682</v>
      </c>
      <c r="C52" t="s">
        <v>683</v>
      </c>
      <c r="D52">
        <v>45.286360999999999</v>
      </c>
      <c r="E52">
        <v>18.798245000000001</v>
      </c>
      <c r="F52" s="4">
        <v>5700</v>
      </c>
      <c r="G52">
        <v>6000</v>
      </c>
      <c r="H52">
        <v>5400</v>
      </c>
      <c r="I52" s="69" t="s">
        <v>19</v>
      </c>
      <c r="J52" s="69"/>
      <c r="K52" s="91" t="s">
        <v>563</v>
      </c>
      <c r="L52" s="69" t="s">
        <v>8</v>
      </c>
      <c r="M52" t="s">
        <v>20</v>
      </c>
      <c r="N52" s="69" t="s">
        <v>8</v>
      </c>
      <c r="O52"/>
      <c r="P52" t="s">
        <v>684</v>
      </c>
      <c r="Q52"/>
      <c r="R52"/>
      <c r="S52"/>
    </row>
    <row r="53" spans="1:19" s="5" customFormat="1" x14ac:dyDescent="0.25">
      <c r="A53" s="8" t="s">
        <v>947</v>
      </c>
      <c r="B53" t="s">
        <v>685</v>
      </c>
      <c r="C53" t="s">
        <v>683</v>
      </c>
      <c r="D53">
        <v>45.282738000000002</v>
      </c>
      <c r="E53">
        <v>18.794039000000001</v>
      </c>
      <c r="F53" s="4">
        <v>5700</v>
      </c>
      <c r="G53">
        <v>6000</v>
      </c>
      <c r="H53">
        <v>5400</v>
      </c>
      <c r="I53" s="69" t="s">
        <v>92</v>
      </c>
      <c r="J53" s="69"/>
      <c r="K53" s="91" t="s">
        <v>563</v>
      </c>
      <c r="L53" s="69" t="s">
        <v>8</v>
      </c>
      <c r="M53" t="s">
        <v>20</v>
      </c>
      <c r="N53" s="69" t="s">
        <v>8</v>
      </c>
      <c r="O53"/>
      <c r="P53" t="s">
        <v>686</v>
      </c>
      <c r="Q53"/>
      <c r="R53"/>
      <c r="S53"/>
    </row>
    <row r="54" spans="1:19" s="5" customFormat="1" x14ac:dyDescent="0.25">
      <c r="A54" s="8" t="s">
        <v>947</v>
      </c>
      <c r="B54" t="s">
        <v>685</v>
      </c>
      <c r="C54" t="s">
        <v>683</v>
      </c>
      <c r="D54">
        <v>45.282738000000002</v>
      </c>
      <c r="E54">
        <v>18.794039000000001</v>
      </c>
      <c r="F54" s="4">
        <v>5700</v>
      </c>
      <c r="G54">
        <v>6000</v>
      </c>
      <c r="H54">
        <v>5400</v>
      </c>
      <c r="I54" s="69" t="s">
        <v>33</v>
      </c>
      <c r="J54" s="69"/>
      <c r="K54" s="91" t="s">
        <v>563</v>
      </c>
      <c r="L54" s="69" t="s">
        <v>8</v>
      </c>
      <c r="M54" t="s">
        <v>20</v>
      </c>
      <c r="N54" s="69"/>
      <c r="O54"/>
      <c r="P54" t="s">
        <v>687</v>
      </c>
      <c r="Q54"/>
      <c r="R54"/>
      <c r="S54"/>
    </row>
    <row r="55" spans="1:19" s="5" customFormat="1" x14ac:dyDescent="0.25">
      <c r="A55" s="8" t="s">
        <v>947</v>
      </c>
      <c r="B55" t="s">
        <v>688</v>
      </c>
      <c r="C55" t="s">
        <v>683</v>
      </c>
      <c r="D55">
        <v>45.348073999999997</v>
      </c>
      <c r="E55">
        <v>18.999645999999998</v>
      </c>
      <c r="F55" s="4">
        <v>5700</v>
      </c>
      <c r="G55">
        <v>6000</v>
      </c>
      <c r="H55">
        <v>5400</v>
      </c>
      <c r="I55" s="69" t="s">
        <v>33</v>
      </c>
      <c r="J55" s="69"/>
      <c r="K55" s="91" t="s">
        <v>563</v>
      </c>
      <c r="L55" s="69" t="s">
        <v>8</v>
      </c>
      <c r="M55" t="s">
        <v>20</v>
      </c>
      <c r="N55" s="69"/>
      <c r="O55"/>
      <c r="P55" t="s">
        <v>689</v>
      </c>
      <c r="Q55"/>
      <c r="R55"/>
      <c r="S55"/>
    </row>
    <row r="56" spans="1:19" s="5" customFormat="1" x14ac:dyDescent="0.25">
      <c r="A56" s="8" t="s">
        <v>947</v>
      </c>
      <c r="B56" t="s">
        <v>685</v>
      </c>
      <c r="C56" t="s">
        <v>683</v>
      </c>
      <c r="D56">
        <v>45.282738000000002</v>
      </c>
      <c r="E56">
        <v>18.794039000000001</v>
      </c>
      <c r="F56" s="4">
        <v>5700</v>
      </c>
      <c r="G56">
        <v>6000</v>
      </c>
      <c r="H56">
        <v>5400</v>
      </c>
      <c r="I56" s="69" t="s">
        <v>45</v>
      </c>
      <c r="J56" s="69"/>
      <c r="K56" s="91" t="s">
        <v>563</v>
      </c>
      <c r="L56" s="69" t="s">
        <v>8</v>
      </c>
      <c r="M56" t="s">
        <v>20</v>
      </c>
      <c r="N56" s="69" t="s">
        <v>8</v>
      </c>
      <c r="O56"/>
      <c r="P56" t="s">
        <v>690</v>
      </c>
      <c r="Q56"/>
      <c r="R56"/>
      <c r="S56"/>
    </row>
    <row r="57" spans="1:19" s="5" customFormat="1" x14ac:dyDescent="0.25">
      <c r="A57" s="8" t="s">
        <v>947</v>
      </c>
      <c r="B57" t="s">
        <v>682</v>
      </c>
      <c r="C57" t="s">
        <v>683</v>
      </c>
      <c r="D57">
        <v>45.286360999999999</v>
      </c>
      <c r="E57">
        <v>18.798245000000001</v>
      </c>
      <c r="F57" s="4">
        <v>5700</v>
      </c>
      <c r="G57">
        <v>6000</v>
      </c>
      <c r="H57">
        <v>5400</v>
      </c>
      <c r="I57" s="69" t="s">
        <v>87</v>
      </c>
      <c r="J57" s="69"/>
      <c r="K57" s="91" t="s">
        <v>563</v>
      </c>
      <c r="L57" s="69" t="s">
        <v>8</v>
      </c>
      <c r="M57" t="s">
        <v>10</v>
      </c>
      <c r="N57" s="69" t="s">
        <v>60</v>
      </c>
      <c r="O57"/>
      <c r="P57" t="s">
        <v>691</v>
      </c>
      <c r="Q57"/>
      <c r="R57"/>
      <c r="S57"/>
    </row>
    <row r="58" spans="1:19" x14ac:dyDescent="0.25">
      <c r="A58" s="8" t="s">
        <v>947</v>
      </c>
      <c r="B58" t="s">
        <v>688</v>
      </c>
      <c r="C58" t="s">
        <v>683</v>
      </c>
      <c r="D58">
        <v>45.348073999999997</v>
      </c>
      <c r="E58">
        <v>18.999645999999998</v>
      </c>
      <c r="F58" s="4">
        <v>5700</v>
      </c>
      <c r="G58">
        <v>6000</v>
      </c>
      <c r="H58">
        <v>5400</v>
      </c>
      <c r="I58" s="69" t="s">
        <v>87</v>
      </c>
      <c r="K58" s="91" t="s">
        <v>563</v>
      </c>
      <c r="L58" s="69" t="s">
        <v>8</v>
      </c>
      <c r="M58" t="s">
        <v>10</v>
      </c>
      <c r="N58" s="69" t="s">
        <v>60</v>
      </c>
      <c r="P58" t="s">
        <v>692</v>
      </c>
    </row>
    <row r="59" spans="1:19" x14ac:dyDescent="0.25">
      <c r="A59" s="8" t="s">
        <v>947</v>
      </c>
      <c r="B59" t="s">
        <v>688</v>
      </c>
      <c r="C59" t="s">
        <v>683</v>
      </c>
      <c r="D59">
        <v>45.348073999999997</v>
      </c>
      <c r="E59">
        <v>18.999645999999998</v>
      </c>
      <c r="F59" s="4">
        <v>5700</v>
      </c>
      <c r="G59">
        <v>6000</v>
      </c>
      <c r="H59">
        <v>5400</v>
      </c>
      <c r="I59" s="69" t="s">
        <v>87</v>
      </c>
      <c r="K59" s="91" t="s">
        <v>563</v>
      </c>
      <c r="L59" s="69" t="s">
        <v>8</v>
      </c>
      <c r="M59" t="s">
        <v>10</v>
      </c>
      <c r="P59" t="s">
        <v>693</v>
      </c>
    </row>
    <row r="60" spans="1:19" x14ac:dyDescent="0.25">
      <c r="A60" s="8" t="s">
        <v>947</v>
      </c>
      <c r="B60" t="s">
        <v>682</v>
      </c>
      <c r="C60" t="s">
        <v>683</v>
      </c>
      <c r="D60">
        <v>45.286360999999999</v>
      </c>
      <c r="E60">
        <v>18.798245000000001</v>
      </c>
      <c r="F60" s="4">
        <v>5700</v>
      </c>
      <c r="G60">
        <v>6000</v>
      </c>
      <c r="H60">
        <v>5400</v>
      </c>
      <c r="I60" s="69" t="s">
        <v>30</v>
      </c>
      <c r="K60" s="91" t="s">
        <v>563</v>
      </c>
      <c r="L60" s="69" t="s">
        <v>8</v>
      </c>
      <c r="M60" t="s">
        <v>10</v>
      </c>
      <c r="N60" s="69" t="s">
        <v>60</v>
      </c>
      <c r="P60" t="s">
        <v>694</v>
      </c>
    </row>
    <row r="61" spans="1:19" s="5" customFormat="1" x14ac:dyDescent="0.25">
      <c r="A61" s="8" t="s">
        <v>947</v>
      </c>
      <c r="B61" t="s">
        <v>682</v>
      </c>
      <c r="C61" t="s">
        <v>683</v>
      </c>
      <c r="D61">
        <v>45.286360999999999</v>
      </c>
      <c r="E61">
        <v>18.798245000000001</v>
      </c>
      <c r="F61" s="4">
        <v>5700</v>
      </c>
      <c r="G61">
        <v>6000</v>
      </c>
      <c r="H61">
        <v>5400</v>
      </c>
      <c r="I61" s="69" t="s">
        <v>30</v>
      </c>
      <c r="J61" s="69"/>
      <c r="K61" s="91" t="s">
        <v>563</v>
      </c>
      <c r="L61" s="69" t="s">
        <v>8</v>
      </c>
      <c r="M61" t="s">
        <v>10</v>
      </c>
      <c r="N61" s="69" t="s">
        <v>60</v>
      </c>
      <c r="O61"/>
      <c r="P61" t="s">
        <v>695</v>
      </c>
      <c r="Q61"/>
      <c r="R61"/>
      <c r="S61"/>
    </row>
    <row r="62" spans="1:19" s="5" customFormat="1" x14ac:dyDescent="0.25">
      <c r="A62" s="8" t="s">
        <v>947</v>
      </c>
      <c r="B62" t="s">
        <v>685</v>
      </c>
      <c r="C62" t="s">
        <v>683</v>
      </c>
      <c r="D62">
        <v>45.282738000000002</v>
      </c>
      <c r="E62">
        <v>18.794039000000001</v>
      </c>
      <c r="F62" s="4">
        <v>5700</v>
      </c>
      <c r="G62">
        <v>6000</v>
      </c>
      <c r="H62">
        <v>5400</v>
      </c>
      <c r="I62" s="69" t="s">
        <v>696</v>
      </c>
      <c r="J62" s="69"/>
      <c r="K62" s="91" t="s">
        <v>563</v>
      </c>
      <c r="L62" s="69" t="s">
        <v>8</v>
      </c>
      <c r="M62" t="s">
        <v>10</v>
      </c>
      <c r="N62" s="69" t="s">
        <v>60</v>
      </c>
      <c r="O62"/>
      <c r="P62" t="s">
        <v>697</v>
      </c>
      <c r="Q62"/>
      <c r="R62"/>
      <c r="S62"/>
    </row>
    <row r="63" spans="1:19" s="5" customFormat="1" x14ac:dyDescent="0.25">
      <c r="A63" s="8" t="s">
        <v>947</v>
      </c>
      <c r="B63" t="s">
        <v>698</v>
      </c>
      <c r="C63" t="s">
        <v>401</v>
      </c>
      <c r="D63">
        <v>46.205489999999998</v>
      </c>
      <c r="E63">
        <v>18.705033</v>
      </c>
      <c r="F63" s="4">
        <v>5700</v>
      </c>
      <c r="G63">
        <v>6000</v>
      </c>
      <c r="H63">
        <v>5400</v>
      </c>
      <c r="I63" s="69" t="s">
        <v>66</v>
      </c>
      <c r="J63" s="69"/>
      <c r="K63" s="91" t="s">
        <v>563</v>
      </c>
      <c r="L63" s="69" t="s">
        <v>8</v>
      </c>
      <c r="M63" t="s">
        <v>10</v>
      </c>
      <c r="N63" s="69" t="s">
        <v>8</v>
      </c>
      <c r="O63" t="s">
        <v>56</v>
      </c>
      <c r="P63" t="s">
        <v>699</v>
      </c>
      <c r="Q63"/>
      <c r="R63"/>
      <c r="S63"/>
    </row>
    <row r="64" spans="1:19" s="5" customFormat="1" x14ac:dyDescent="0.25">
      <c r="A64" s="8" t="s">
        <v>947</v>
      </c>
      <c r="B64" t="s">
        <v>698</v>
      </c>
      <c r="C64" t="s">
        <v>401</v>
      </c>
      <c r="D64">
        <v>46.205489999999998</v>
      </c>
      <c r="E64">
        <v>18.705033</v>
      </c>
      <c r="F64" s="4">
        <v>5590</v>
      </c>
      <c r="G64">
        <v>5640</v>
      </c>
      <c r="H64">
        <v>5540</v>
      </c>
      <c r="I64" s="69" t="s">
        <v>66</v>
      </c>
      <c r="J64" s="69"/>
      <c r="K64" s="91" t="s">
        <v>563</v>
      </c>
      <c r="L64" s="69" t="s">
        <v>8</v>
      </c>
      <c r="M64" t="s">
        <v>10</v>
      </c>
      <c r="N64" s="69" t="s">
        <v>60</v>
      </c>
      <c r="O64" t="s">
        <v>56</v>
      </c>
      <c r="P64" t="s">
        <v>700</v>
      </c>
      <c r="Q64"/>
      <c r="R64"/>
      <c r="S64"/>
    </row>
    <row r="65" spans="1:19" s="5" customFormat="1" x14ac:dyDescent="0.25">
      <c r="A65" s="8" t="s">
        <v>947</v>
      </c>
      <c r="B65" t="s">
        <v>701</v>
      </c>
      <c r="C65" t="s">
        <v>401</v>
      </c>
      <c r="D65">
        <v>45.992989999999999</v>
      </c>
      <c r="E65">
        <v>18.581264999999998</v>
      </c>
      <c r="F65" s="4">
        <v>5700</v>
      </c>
      <c r="G65">
        <v>6000</v>
      </c>
      <c r="H65">
        <v>5400</v>
      </c>
      <c r="I65" s="69" t="s">
        <v>211</v>
      </c>
      <c r="J65" s="69"/>
      <c r="K65" s="91" t="s">
        <v>563</v>
      </c>
      <c r="L65" s="69" t="s">
        <v>8</v>
      </c>
      <c r="M65" t="s">
        <v>20</v>
      </c>
      <c r="N65" s="69"/>
      <c r="O65" t="s">
        <v>402</v>
      </c>
      <c r="P65" t="s">
        <v>702</v>
      </c>
      <c r="Q65"/>
      <c r="R65"/>
      <c r="S65"/>
    </row>
    <row r="66" spans="1:19" s="5" customFormat="1" x14ac:dyDescent="0.25">
      <c r="A66" s="8" t="s">
        <v>947</v>
      </c>
      <c r="B66" t="s">
        <v>698</v>
      </c>
      <c r="C66" t="s">
        <v>401</v>
      </c>
      <c r="D66">
        <v>46.205489999999998</v>
      </c>
      <c r="E66">
        <v>18.705033</v>
      </c>
      <c r="F66" s="4">
        <v>5700</v>
      </c>
      <c r="G66">
        <v>6000</v>
      </c>
      <c r="H66">
        <v>5400</v>
      </c>
      <c r="I66" s="69" t="s">
        <v>83</v>
      </c>
      <c r="J66" s="69"/>
      <c r="K66" s="91" t="s">
        <v>563</v>
      </c>
      <c r="L66" s="69" t="s">
        <v>8</v>
      </c>
      <c r="M66" t="s">
        <v>20</v>
      </c>
      <c r="N66" s="69" t="s">
        <v>8</v>
      </c>
      <c r="O66" t="s">
        <v>402</v>
      </c>
      <c r="P66" t="s">
        <v>703</v>
      </c>
      <c r="Q66"/>
      <c r="R66"/>
      <c r="S66"/>
    </row>
    <row r="67" spans="1:19" s="5" customFormat="1" x14ac:dyDescent="0.25">
      <c r="A67" s="8" t="s">
        <v>947</v>
      </c>
      <c r="B67" t="s">
        <v>698</v>
      </c>
      <c r="C67" t="s">
        <v>401</v>
      </c>
      <c r="D67">
        <v>46.205489999999998</v>
      </c>
      <c r="E67">
        <v>18.705033</v>
      </c>
      <c r="F67" s="4">
        <v>5685</v>
      </c>
      <c r="G67">
        <v>5740</v>
      </c>
      <c r="H67">
        <v>5630</v>
      </c>
      <c r="I67" s="69" t="s">
        <v>87</v>
      </c>
      <c r="J67" s="69"/>
      <c r="K67" s="91" t="s">
        <v>563</v>
      </c>
      <c r="L67" s="69" t="s">
        <v>8</v>
      </c>
      <c r="M67" t="s">
        <v>10</v>
      </c>
      <c r="N67" s="69" t="s">
        <v>8</v>
      </c>
      <c r="O67" t="s">
        <v>56</v>
      </c>
      <c r="P67" t="s">
        <v>704</v>
      </c>
      <c r="Q67"/>
      <c r="R67"/>
      <c r="S67"/>
    </row>
    <row r="68" spans="1:19" s="5" customFormat="1" x14ac:dyDescent="0.25">
      <c r="A68" s="8" t="s">
        <v>947</v>
      </c>
      <c r="B68" t="s">
        <v>698</v>
      </c>
      <c r="C68" t="s">
        <v>401</v>
      </c>
      <c r="D68">
        <v>46.205489999999998</v>
      </c>
      <c r="E68">
        <v>18.705033</v>
      </c>
      <c r="F68" s="4">
        <v>5735</v>
      </c>
      <c r="G68">
        <v>5810</v>
      </c>
      <c r="H68">
        <v>5660</v>
      </c>
      <c r="I68" s="69" t="s">
        <v>92</v>
      </c>
      <c r="J68" s="69"/>
      <c r="K68" s="91" t="s">
        <v>563</v>
      </c>
      <c r="L68" s="69" t="s">
        <v>8</v>
      </c>
      <c r="M68" t="s">
        <v>20</v>
      </c>
      <c r="N68" s="69" t="s">
        <v>8</v>
      </c>
      <c r="O68" t="s">
        <v>56</v>
      </c>
      <c r="P68" t="s">
        <v>705</v>
      </c>
      <c r="Q68"/>
      <c r="R68"/>
      <c r="S68"/>
    </row>
    <row r="69" spans="1:19" s="5" customFormat="1" x14ac:dyDescent="0.25">
      <c r="A69" s="8" t="s">
        <v>947</v>
      </c>
      <c r="B69" t="s">
        <v>698</v>
      </c>
      <c r="C69" t="s">
        <v>401</v>
      </c>
      <c r="D69">
        <v>46.205489999999998</v>
      </c>
      <c r="E69">
        <v>18.705033</v>
      </c>
      <c r="F69" s="4">
        <v>5595</v>
      </c>
      <c r="G69">
        <v>5650</v>
      </c>
      <c r="H69">
        <v>5540</v>
      </c>
      <c r="I69" s="69" t="s">
        <v>92</v>
      </c>
      <c r="J69" s="69"/>
      <c r="K69" s="91" t="s">
        <v>563</v>
      </c>
      <c r="L69" s="69" t="s">
        <v>8</v>
      </c>
      <c r="M69" t="s">
        <v>20</v>
      </c>
      <c r="N69" s="69"/>
      <c r="O69" t="s">
        <v>402</v>
      </c>
      <c r="P69" t="s">
        <v>706</v>
      </c>
      <c r="Q69"/>
      <c r="R69"/>
      <c r="S69"/>
    </row>
    <row r="70" spans="1:19" s="5" customFormat="1" x14ac:dyDescent="0.25">
      <c r="A70" s="8" t="s">
        <v>947</v>
      </c>
      <c r="B70" t="s">
        <v>698</v>
      </c>
      <c r="C70" t="s">
        <v>401</v>
      </c>
      <c r="D70">
        <v>46.205489999999998</v>
      </c>
      <c r="E70">
        <v>18.705033</v>
      </c>
      <c r="F70" s="4">
        <v>5700</v>
      </c>
      <c r="G70">
        <v>6000</v>
      </c>
      <c r="H70">
        <v>5400</v>
      </c>
      <c r="I70" s="69" t="s">
        <v>92</v>
      </c>
      <c r="J70" s="69"/>
      <c r="K70" s="91" t="s">
        <v>563</v>
      </c>
      <c r="L70" s="69" t="s">
        <v>8</v>
      </c>
      <c r="M70" t="s">
        <v>20</v>
      </c>
      <c r="N70" s="69" t="s">
        <v>60</v>
      </c>
      <c r="O70" t="s">
        <v>402</v>
      </c>
      <c r="P70" t="s">
        <v>707</v>
      </c>
      <c r="Q70"/>
      <c r="R70"/>
      <c r="S70"/>
    </row>
    <row r="71" spans="1:19" s="5" customFormat="1" x14ac:dyDescent="0.25">
      <c r="A71" s="8" t="s">
        <v>947</v>
      </c>
      <c r="B71" t="s">
        <v>708</v>
      </c>
      <c r="C71" t="s">
        <v>401</v>
      </c>
      <c r="D71">
        <v>45.996037000000001</v>
      </c>
      <c r="E71">
        <v>18.581007</v>
      </c>
      <c r="F71" s="4">
        <v>5700</v>
      </c>
      <c r="G71">
        <v>6000</v>
      </c>
      <c r="H71">
        <v>5400</v>
      </c>
      <c r="I71" s="69" t="s">
        <v>92</v>
      </c>
      <c r="J71" s="69"/>
      <c r="K71" s="91" t="s">
        <v>563</v>
      </c>
      <c r="L71" s="69" t="s">
        <v>8</v>
      </c>
      <c r="M71" t="s">
        <v>20</v>
      </c>
      <c r="N71" s="69" t="s">
        <v>8</v>
      </c>
      <c r="O71" t="s">
        <v>402</v>
      </c>
      <c r="P71" t="s">
        <v>709</v>
      </c>
      <c r="Q71"/>
      <c r="R71"/>
      <c r="S71"/>
    </row>
    <row r="72" spans="1:19" s="5" customFormat="1" x14ac:dyDescent="0.25">
      <c r="A72" s="8" t="s">
        <v>947</v>
      </c>
      <c r="B72" t="s">
        <v>698</v>
      </c>
      <c r="C72" t="s">
        <v>401</v>
      </c>
      <c r="D72">
        <v>46.205489999999998</v>
      </c>
      <c r="E72">
        <v>18.705033</v>
      </c>
      <c r="F72" s="4">
        <v>5700</v>
      </c>
      <c r="G72">
        <v>6000</v>
      </c>
      <c r="H72">
        <v>5400</v>
      </c>
      <c r="I72" s="69" t="s">
        <v>224</v>
      </c>
      <c r="J72" s="69"/>
      <c r="K72" s="91" t="s">
        <v>563</v>
      </c>
      <c r="L72" s="69" t="s">
        <v>8</v>
      </c>
      <c r="M72" t="s">
        <v>10</v>
      </c>
      <c r="N72" s="69"/>
      <c r="O72" t="s">
        <v>402</v>
      </c>
      <c r="P72" t="s">
        <v>710</v>
      </c>
      <c r="Q72"/>
      <c r="R72"/>
      <c r="S72"/>
    </row>
    <row r="73" spans="1:19" s="5" customFormat="1" x14ac:dyDescent="0.25">
      <c r="A73" s="8" t="s">
        <v>947</v>
      </c>
      <c r="B73" t="s">
        <v>698</v>
      </c>
      <c r="C73" t="s">
        <v>401</v>
      </c>
      <c r="D73">
        <v>46.205489999999998</v>
      </c>
      <c r="E73">
        <v>18.705033</v>
      </c>
      <c r="F73" s="4">
        <v>5700</v>
      </c>
      <c r="G73">
        <v>6000</v>
      </c>
      <c r="H73">
        <v>5400</v>
      </c>
      <c r="I73" s="69" t="s">
        <v>224</v>
      </c>
      <c r="J73" s="69"/>
      <c r="K73" s="91" t="s">
        <v>563</v>
      </c>
      <c r="L73" s="69" t="s">
        <v>8</v>
      </c>
      <c r="M73" t="s">
        <v>10</v>
      </c>
      <c r="N73" s="69" t="s">
        <v>8</v>
      </c>
      <c r="O73" t="s">
        <v>402</v>
      </c>
      <c r="P73" t="s">
        <v>711</v>
      </c>
      <c r="Q73"/>
      <c r="R73"/>
      <c r="S73"/>
    </row>
    <row r="74" spans="1:19" s="5" customFormat="1" x14ac:dyDescent="0.25">
      <c r="A74" s="8" t="s">
        <v>947</v>
      </c>
      <c r="B74" t="s">
        <v>701</v>
      </c>
      <c r="C74" t="s">
        <v>401</v>
      </c>
      <c r="D74">
        <v>45.992989999999999</v>
      </c>
      <c r="E74">
        <v>18.581264999999998</v>
      </c>
      <c r="F74" s="4">
        <v>5700</v>
      </c>
      <c r="G74">
        <v>6000</v>
      </c>
      <c r="H74">
        <v>5400</v>
      </c>
      <c r="I74" s="69" t="s">
        <v>30</v>
      </c>
      <c r="J74" s="69"/>
      <c r="K74" s="91" t="s">
        <v>563</v>
      </c>
      <c r="L74" s="69" t="s">
        <v>8</v>
      </c>
      <c r="M74" t="s">
        <v>10</v>
      </c>
      <c r="N74" s="69" t="s">
        <v>60</v>
      </c>
      <c r="O74" t="s">
        <v>402</v>
      </c>
      <c r="P74" t="s">
        <v>712</v>
      </c>
      <c r="Q74"/>
      <c r="R74"/>
      <c r="S74"/>
    </row>
    <row r="75" spans="1:19" s="5" customFormat="1" x14ac:dyDescent="0.25">
      <c r="A75" s="8" t="s">
        <v>947</v>
      </c>
      <c r="B75" t="s">
        <v>698</v>
      </c>
      <c r="C75" t="s">
        <v>401</v>
      </c>
      <c r="D75">
        <v>46.205489999999998</v>
      </c>
      <c r="E75">
        <v>18.705033</v>
      </c>
      <c r="F75" s="4">
        <v>5700</v>
      </c>
      <c r="G75">
        <v>6000</v>
      </c>
      <c r="H75">
        <v>5400</v>
      </c>
      <c r="I75" s="69" t="s">
        <v>30</v>
      </c>
      <c r="J75" s="69"/>
      <c r="K75" s="91" t="s">
        <v>563</v>
      </c>
      <c r="L75" s="69" t="s">
        <v>8</v>
      </c>
      <c r="M75" t="s">
        <v>10</v>
      </c>
      <c r="N75" s="69" t="s">
        <v>60</v>
      </c>
      <c r="O75" t="s">
        <v>402</v>
      </c>
      <c r="P75" t="s">
        <v>713</v>
      </c>
      <c r="Q75"/>
      <c r="R75"/>
      <c r="S75"/>
    </row>
    <row r="76" spans="1:19" s="5" customFormat="1" x14ac:dyDescent="0.25">
      <c r="A76" s="8" t="s">
        <v>947</v>
      </c>
      <c r="B76" t="s">
        <v>698</v>
      </c>
      <c r="C76" t="s">
        <v>401</v>
      </c>
      <c r="D76">
        <v>46.205489999999998</v>
      </c>
      <c r="E76">
        <v>18.705033</v>
      </c>
      <c r="F76" s="4">
        <v>5700</v>
      </c>
      <c r="G76">
        <v>6000</v>
      </c>
      <c r="H76">
        <v>5400</v>
      </c>
      <c r="I76" s="69" t="s">
        <v>30</v>
      </c>
      <c r="J76" s="69"/>
      <c r="K76" s="91" t="s">
        <v>563</v>
      </c>
      <c r="L76" s="69" t="s">
        <v>8</v>
      </c>
      <c r="M76" t="s">
        <v>10</v>
      </c>
      <c r="N76" s="69"/>
      <c r="O76" t="s">
        <v>402</v>
      </c>
      <c r="P76" t="s">
        <v>714</v>
      </c>
      <c r="Q76"/>
      <c r="R76"/>
      <c r="S76"/>
    </row>
    <row r="77" spans="1:19" s="5" customFormat="1" x14ac:dyDescent="0.25">
      <c r="A77" s="8" t="s">
        <v>947</v>
      </c>
      <c r="B77" t="s">
        <v>701</v>
      </c>
      <c r="C77" t="s">
        <v>401</v>
      </c>
      <c r="D77">
        <v>45.992989999999999</v>
      </c>
      <c r="E77">
        <v>18.581264999999998</v>
      </c>
      <c r="F77" s="4">
        <v>5700</v>
      </c>
      <c r="G77">
        <v>6000</v>
      </c>
      <c r="H77">
        <v>5400</v>
      </c>
      <c r="I77" s="69" t="s">
        <v>318</v>
      </c>
      <c r="J77" s="69"/>
      <c r="K77" s="91" t="s">
        <v>563</v>
      </c>
      <c r="L77" s="69" t="s">
        <v>8</v>
      </c>
      <c r="M77" t="s">
        <v>20</v>
      </c>
      <c r="N77" s="69" t="s">
        <v>8</v>
      </c>
      <c r="O77" t="s">
        <v>402</v>
      </c>
      <c r="P77" t="s">
        <v>715</v>
      </c>
      <c r="Q77"/>
      <c r="R77"/>
      <c r="S77"/>
    </row>
    <row r="78" spans="1:19" s="5" customFormat="1" x14ac:dyDescent="0.25">
      <c r="A78" s="8" t="s">
        <v>947</v>
      </c>
      <c r="B78" t="s">
        <v>698</v>
      </c>
      <c r="C78" t="s">
        <v>401</v>
      </c>
      <c r="D78">
        <v>46.205489999999998</v>
      </c>
      <c r="E78">
        <v>18.705033</v>
      </c>
      <c r="F78" s="4">
        <v>5630</v>
      </c>
      <c r="G78">
        <v>5710</v>
      </c>
      <c r="H78">
        <v>5550</v>
      </c>
      <c r="I78" s="69" t="s">
        <v>139</v>
      </c>
      <c r="J78" s="69"/>
      <c r="K78" s="91" t="s">
        <v>563</v>
      </c>
      <c r="L78" s="69" t="s">
        <v>8</v>
      </c>
      <c r="M78" t="s">
        <v>20</v>
      </c>
      <c r="N78" s="69" t="s">
        <v>8</v>
      </c>
      <c r="O78" t="s">
        <v>402</v>
      </c>
      <c r="P78" t="s">
        <v>716</v>
      </c>
      <c r="Q78"/>
      <c r="R78"/>
      <c r="S78"/>
    </row>
    <row r="79" spans="1:19" s="5" customFormat="1" x14ac:dyDescent="0.25">
      <c r="A79" t="s">
        <v>936</v>
      </c>
      <c r="B79" t="s">
        <v>717</v>
      </c>
      <c r="C79" t="s">
        <v>401</v>
      </c>
      <c r="D79">
        <v>46.2</v>
      </c>
      <c r="E79">
        <v>18.7</v>
      </c>
      <c r="F79" s="4">
        <v>5630</v>
      </c>
      <c r="G79">
        <v>5710</v>
      </c>
      <c r="H79">
        <v>5550</v>
      </c>
      <c r="I79" s="69" t="s">
        <v>354</v>
      </c>
      <c r="J79" s="69" t="s">
        <v>718</v>
      </c>
      <c r="K79" s="91" t="s">
        <v>563</v>
      </c>
      <c r="L79" s="69" t="s">
        <v>8</v>
      </c>
      <c r="M79" t="s">
        <v>20</v>
      </c>
      <c r="N79" s="69" t="s">
        <v>60</v>
      </c>
      <c r="O79" t="s">
        <v>56</v>
      </c>
      <c r="P79" t="s">
        <v>719</v>
      </c>
      <c r="Q79" t="s">
        <v>720</v>
      </c>
      <c r="R79"/>
      <c r="S79"/>
    </row>
    <row r="80" spans="1:19" s="5" customFormat="1" x14ac:dyDescent="0.25">
      <c r="A80" s="8" t="s">
        <v>947</v>
      </c>
      <c r="B80" t="s">
        <v>698</v>
      </c>
      <c r="C80" t="s">
        <v>401</v>
      </c>
      <c r="D80">
        <v>46.205489999999998</v>
      </c>
      <c r="E80">
        <v>18.705033</v>
      </c>
      <c r="F80" s="4">
        <v>5750</v>
      </c>
      <c r="G80">
        <v>5840</v>
      </c>
      <c r="H80">
        <v>5660</v>
      </c>
      <c r="I80" s="69" t="s">
        <v>75</v>
      </c>
      <c r="J80" s="69"/>
      <c r="K80" s="91" t="s">
        <v>563</v>
      </c>
      <c r="L80" s="69" t="s">
        <v>8</v>
      </c>
      <c r="M80" t="s">
        <v>10</v>
      </c>
      <c r="N80" s="69"/>
      <c r="O80" t="s">
        <v>402</v>
      </c>
      <c r="P80" t="s">
        <v>721</v>
      </c>
      <c r="Q80"/>
      <c r="R80"/>
      <c r="S80"/>
    </row>
    <row r="81" spans="1:19" s="5" customFormat="1" x14ac:dyDescent="0.25">
      <c r="A81" s="8" t="s">
        <v>947</v>
      </c>
      <c r="B81" t="s">
        <v>698</v>
      </c>
      <c r="C81" t="s">
        <v>401</v>
      </c>
      <c r="D81">
        <v>46.205489999999998</v>
      </c>
      <c r="E81">
        <v>18.705033</v>
      </c>
      <c r="F81" s="4">
        <v>5585</v>
      </c>
      <c r="G81">
        <v>5640</v>
      </c>
      <c r="H81">
        <v>5530</v>
      </c>
      <c r="I81" s="69" t="s">
        <v>325</v>
      </c>
      <c r="J81" s="69"/>
      <c r="K81" s="91" t="s">
        <v>563</v>
      </c>
      <c r="L81" s="69" t="s">
        <v>8</v>
      </c>
      <c r="M81" t="s">
        <v>20</v>
      </c>
      <c r="N81" s="69" t="s">
        <v>8</v>
      </c>
      <c r="O81" t="s">
        <v>402</v>
      </c>
      <c r="P81" t="s">
        <v>722</v>
      </c>
      <c r="Q81"/>
      <c r="R81"/>
      <c r="S81"/>
    </row>
    <row r="82" spans="1:19" s="5" customFormat="1" x14ac:dyDescent="0.25">
      <c r="A82" s="8" t="s">
        <v>947</v>
      </c>
      <c r="B82" t="s">
        <v>698</v>
      </c>
      <c r="C82" t="s">
        <v>401</v>
      </c>
      <c r="D82">
        <v>46.205489999999998</v>
      </c>
      <c r="E82">
        <v>18.705033</v>
      </c>
      <c r="F82" s="4">
        <v>5580</v>
      </c>
      <c r="G82">
        <v>5640</v>
      </c>
      <c r="H82">
        <v>5520</v>
      </c>
      <c r="I82" s="69" t="s">
        <v>33</v>
      </c>
      <c r="J82" s="69"/>
      <c r="K82" s="91" t="s">
        <v>563</v>
      </c>
      <c r="L82" s="69" t="s">
        <v>8</v>
      </c>
      <c r="M82" t="s">
        <v>20</v>
      </c>
      <c r="N82" s="69" t="s">
        <v>8</v>
      </c>
      <c r="O82" t="s">
        <v>402</v>
      </c>
      <c r="P82" t="s">
        <v>723</v>
      </c>
      <c r="Q82"/>
      <c r="R82"/>
      <c r="S82"/>
    </row>
    <row r="83" spans="1:19" s="5" customFormat="1" x14ac:dyDescent="0.25">
      <c r="A83" s="8" t="s">
        <v>947</v>
      </c>
      <c r="B83" t="s">
        <v>698</v>
      </c>
      <c r="C83" t="s">
        <v>401</v>
      </c>
      <c r="D83">
        <v>46.205489999999998</v>
      </c>
      <c r="E83">
        <v>18.705033</v>
      </c>
      <c r="F83" s="4">
        <v>5700</v>
      </c>
      <c r="G83">
        <v>6000</v>
      </c>
      <c r="H83">
        <v>5400</v>
      </c>
      <c r="I83" s="69" t="s">
        <v>33</v>
      </c>
      <c r="J83" s="69"/>
      <c r="K83" s="91" t="s">
        <v>563</v>
      </c>
      <c r="L83" s="69" t="s">
        <v>8</v>
      </c>
      <c r="M83" t="s">
        <v>20</v>
      </c>
      <c r="N83" s="69" t="s">
        <v>8</v>
      </c>
      <c r="O83" t="s">
        <v>402</v>
      </c>
      <c r="P83" t="s">
        <v>724</v>
      </c>
      <c r="Q83"/>
      <c r="R83"/>
      <c r="S83"/>
    </row>
    <row r="84" spans="1:19" s="5" customFormat="1" x14ac:dyDescent="0.25">
      <c r="A84" s="8" t="s">
        <v>947</v>
      </c>
      <c r="B84" t="s">
        <v>698</v>
      </c>
      <c r="C84" t="s">
        <v>401</v>
      </c>
      <c r="D84">
        <v>46.205489999999998</v>
      </c>
      <c r="E84">
        <v>18.705033</v>
      </c>
      <c r="F84" s="4">
        <v>5610</v>
      </c>
      <c r="G84">
        <v>5680</v>
      </c>
      <c r="H84">
        <v>5540</v>
      </c>
      <c r="I84" s="69" t="s">
        <v>33</v>
      </c>
      <c r="J84" s="69"/>
      <c r="K84" s="91" t="s">
        <v>563</v>
      </c>
      <c r="L84" s="69" t="s">
        <v>8</v>
      </c>
      <c r="M84" t="s">
        <v>20</v>
      </c>
      <c r="N84" s="69" t="s">
        <v>60</v>
      </c>
      <c r="O84" t="s">
        <v>402</v>
      </c>
      <c r="P84" t="s">
        <v>725</v>
      </c>
      <c r="Q84"/>
      <c r="R84"/>
      <c r="S84"/>
    </row>
    <row r="85" spans="1:19" s="5" customFormat="1" x14ac:dyDescent="0.25">
      <c r="A85" s="8" t="s">
        <v>947</v>
      </c>
      <c r="B85" t="s">
        <v>698</v>
      </c>
      <c r="C85" t="s">
        <v>401</v>
      </c>
      <c r="D85">
        <v>46.205489999999998</v>
      </c>
      <c r="E85">
        <v>18.705033</v>
      </c>
      <c r="F85" s="4">
        <v>5750</v>
      </c>
      <c r="G85">
        <v>5840</v>
      </c>
      <c r="H85">
        <v>5660</v>
      </c>
      <c r="I85" s="69" t="s">
        <v>33</v>
      </c>
      <c r="J85" s="69"/>
      <c r="K85" s="91" t="s">
        <v>563</v>
      </c>
      <c r="L85" s="69" t="s">
        <v>8</v>
      </c>
      <c r="M85" t="s">
        <v>20</v>
      </c>
      <c r="N85" s="69" t="s">
        <v>60</v>
      </c>
      <c r="O85" t="s">
        <v>402</v>
      </c>
      <c r="P85" t="s">
        <v>726</v>
      </c>
      <c r="Q85"/>
      <c r="R85"/>
      <c r="S85"/>
    </row>
    <row r="86" spans="1:19" s="5" customFormat="1" x14ac:dyDescent="0.25">
      <c r="A86" s="8" t="s">
        <v>947</v>
      </c>
      <c r="B86" t="s">
        <v>708</v>
      </c>
      <c r="C86" t="s">
        <v>401</v>
      </c>
      <c r="D86">
        <v>45.996037000000001</v>
      </c>
      <c r="E86">
        <v>18.581007</v>
      </c>
      <c r="F86" s="4">
        <v>5620</v>
      </c>
      <c r="G86">
        <v>5680</v>
      </c>
      <c r="H86">
        <v>5560</v>
      </c>
      <c r="I86" s="69" t="s">
        <v>105</v>
      </c>
      <c r="J86" s="69"/>
      <c r="K86" s="91" t="s">
        <v>563</v>
      </c>
      <c r="L86" s="69" t="s">
        <v>8</v>
      </c>
      <c r="M86" t="s">
        <v>20</v>
      </c>
      <c r="N86" s="69" t="s">
        <v>8</v>
      </c>
      <c r="O86" t="s">
        <v>402</v>
      </c>
      <c r="P86" t="s">
        <v>727</v>
      </c>
      <c r="Q86"/>
      <c r="R86"/>
      <c r="S86"/>
    </row>
    <row r="87" spans="1:19" s="5" customFormat="1" x14ac:dyDescent="0.25">
      <c r="A87" s="8" t="s">
        <v>947</v>
      </c>
      <c r="B87" t="s">
        <v>698</v>
      </c>
      <c r="C87" t="s">
        <v>401</v>
      </c>
      <c r="D87">
        <v>46.205489999999998</v>
      </c>
      <c r="E87">
        <v>18.705033</v>
      </c>
      <c r="F87" s="4">
        <v>5545</v>
      </c>
      <c r="G87">
        <v>5620</v>
      </c>
      <c r="H87">
        <v>5470</v>
      </c>
      <c r="I87" s="69" t="s">
        <v>107</v>
      </c>
      <c r="J87" s="69"/>
      <c r="K87" s="91" t="s">
        <v>563</v>
      </c>
      <c r="L87" s="69" t="s">
        <v>8</v>
      </c>
      <c r="M87" t="s">
        <v>20</v>
      </c>
      <c r="N87" s="69"/>
      <c r="O87" t="s">
        <v>402</v>
      </c>
      <c r="P87" t="s">
        <v>728</v>
      </c>
      <c r="Q87"/>
      <c r="R87"/>
      <c r="S87"/>
    </row>
    <row r="88" spans="1:19" s="5" customFormat="1" x14ac:dyDescent="0.25">
      <c r="A88" s="8" t="s">
        <v>947</v>
      </c>
      <c r="B88" t="s">
        <v>698</v>
      </c>
      <c r="C88" t="s">
        <v>401</v>
      </c>
      <c r="D88">
        <v>46.205489999999998</v>
      </c>
      <c r="E88">
        <v>18.705033</v>
      </c>
      <c r="F88" s="4">
        <v>5700</v>
      </c>
      <c r="G88">
        <v>6000</v>
      </c>
      <c r="H88">
        <v>5400</v>
      </c>
      <c r="I88" s="69" t="s">
        <v>729</v>
      </c>
      <c r="J88" s="69"/>
      <c r="K88" s="91" t="s">
        <v>563</v>
      </c>
      <c r="L88" s="69" t="s">
        <v>8</v>
      </c>
      <c r="M88" t="s">
        <v>10</v>
      </c>
      <c r="N88" s="69"/>
      <c r="O88" t="s">
        <v>56</v>
      </c>
      <c r="P88" t="s">
        <v>730</v>
      </c>
      <c r="Q88"/>
      <c r="R88"/>
      <c r="S88"/>
    </row>
    <row r="89" spans="1:19" s="5" customFormat="1" x14ac:dyDescent="0.25">
      <c r="A89" s="8" t="s">
        <v>947</v>
      </c>
      <c r="B89" t="s">
        <v>708</v>
      </c>
      <c r="C89" t="s">
        <v>401</v>
      </c>
      <c r="D89">
        <v>45.996037000000001</v>
      </c>
      <c r="E89">
        <v>18.581007</v>
      </c>
      <c r="F89" s="4">
        <v>5700</v>
      </c>
      <c r="G89">
        <v>6000</v>
      </c>
      <c r="H89">
        <v>5400</v>
      </c>
      <c r="I89" s="69" t="s">
        <v>518</v>
      </c>
      <c r="J89" s="69"/>
      <c r="K89" s="91" t="s">
        <v>563</v>
      </c>
      <c r="L89" s="69" t="s">
        <v>8</v>
      </c>
      <c r="M89" t="s">
        <v>15</v>
      </c>
      <c r="N89" s="69"/>
      <c r="O89" t="s">
        <v>402</v>
      </c>
      <c r="P89" t="s">
        <v>731</v>
      </c>
      <c r="Q89"/>
      <c r="R89"/>
      <c r="S89"/>
    </row>
    <row r="90" spans="1:19" x14ac:dyDescent="0.25">
      <c r="A90" s="8" t="s">
        <v>947</v>
      </c>
      <c r="B90" t="s">
        <v>698</v>
      </c>
      <c r="C90" t="s">
        <v>401</v>
      </c>
      <c r="D90">
        <v>46.205489999999998</v>
      </c>
      <c r="E90">
        <v>18.705033</v>
      </c>
      <c r="F90" s="4">
        <v>5585</v>
      </c>
      <c r="G90">
        <v>5650</v>
      </c>
      <c r="H90">
        <v>5520</v>
      </c>
      <c r="I90" s="69" t="s">
        <v>45</v>
      </c>
      <c r="K90" s="91" t="s">
        <v>563</v>
      </c>
      <c r="L90" s="69" t="s">
        <v>8</v>
      </c>
      <c r="M90" t="s">
        <v>20</v>
      </c>
      <c r="O90" t="s">
        <v>56</v>
      </c>
      <c r="P90" t="s">
        <v>732</v>
      </c>
    </row>
    <row r="91" spans="1:19" s="5" customFormat="1" x14ac:dyDescent="0.25">
      <c r="A91" s="8" t="s">
        <v>947</v>
      </c>
      <c r="B91" t="s">
        <v>698</v>
      </c>
      <c r="C91" t="s">
        <v>401</v>
      </c>
      <c r="D91">
        <v>46.205489999999998</v>
      </c>
      <c r="E91">
        <v>18.705033</v>
      </c>
      <c r="F91" s="4">
        <v>5700</v>
      </c>
      <c r="G91">
        <v>6000</v>
      </c>
      <c r="H91">
        <v>5400</v>
      </c>
      <c r="I91" s="69" t="s">
        <v>300</v>
      </c>
      <c r="J91" s="69"/>
      <c r="K91" s="91" t="s">
        <v>563</v>
      </c>
      <c r="L91" s="69" t="s">
        <v>8</v>
      </c>
      <c r="M91" t="s">
        <v>20</v>
      </c>
      <c r="N91" s="69" t="s">
        <v>60</v>
      </c>
      <c r="O91" t="s">
        <v>56</v>
      </c>
      <c r="P91" t="s">
        <v>733</v>
      </c>
      <c r="Q91"/>
      <c r="R91"/>
      <c r="S91"/>
    </row>
    <row r="92" spans="1:19" x14ac:dyDescent="0.25">
      <c r="A92" s="8" t="s">
        <v>947</v>
      </c>
      <c r="B92" t="s">
        <v>701</v>
      </c>
      <c r="C92" t="s">
        <v>401</v>
      </c>
      <c r="D92">
        <v>45.992989999999999</v>
      </c>
      <c r="E92">
        <v>18.581264999999998</v>
      </c>
      <c r="F92" s="4">
        <v>5700</v>
      </c>
      <c r="G92">
        <v>6000</v>
      </c>
      <c r="H92">
        <v>5400</v>
      </c>
      <c r="I92" s="69" t="s">
        <v>300</v>
      </c>
      <c r="K92" s="91" t="s">
        <v>563</v>
      </c>
      <c r="L92" s="69" t="s">
        <v>8</v>
      </c>
      <c r="M92" t="s">
        <v>20</v>
      </c>
      <c r="N92" s="69" t="s">
        <v>60</v>
      </c>
      <c r="O92" t="s">
        <v>56</v>
      </c>
      <c r="P92" t="s">
        <v>734</v>
      </c>
    </row>
    <row r="93" spans="1:19" x14ac:dyDescent="0.25">
      <c r="A93" s="8" t="s">
        <v>947</v>
      </c>
      <c r="B93" t="s">
        <v>698</v>
      </c>
      <c r="C93" t="s">
        <v>401</v>
      </c>
      <c r="D93">
        <v>46.205489999999998</v>
      </c>
      <c r="E93">
        <v>18.705033</v>
      </c>
      <c r="F93" s="4">
        <v>5630</v>
      </c>
      <c r="G93">
        <v>5710</v>
      </c>
      <c r="H93">
        <v>5550</v>
      </c>
      <c r="I93" s="69" t="s">
        <v>47</v>
      </c>
      <c r="K93" s="91" t="s">
        <v>563</v>
      </c>
      <c r="L93" s="69" t="s">
        <v>8</v>
      </c>
      <c r="M93" t="s">
        <v>10</v>
      </c>
      <c r="O93" t="s">
        <v>402</v>
      </c>
      <c r="P93" t="s">
        <v>735</v>
      </c>
    </row>
    <row r="94" spans="1:19" s="5" customFormat="1" x14ac:dyDescent="0.25">
      <c r="A94" s="8" t="s">
        <v>947</v>
      </c>
      <c r="B94" t="s">
        <v>698</v>
      </c>
      <c r="C94" t="s">
        <v>401</v>
      </c>
      <c r="D94">
        <v>46.205489999999998</v>
      </c>
      <c r="E94">
        <v>18.705033</v>
      </c>
      <c r="F94" s="4">
        <v>5700</v>
      </c>
      <c r="G94">
        <v>6000</v>
      </c>
      <c r="H94">
        <v>5400</v>
      </c>
      <c r="I94" s="69" t="s">
        <v>47</v>
      </c>
      <c r="J94" s="69"/>
      <c r="K94" s="91" t="s">
        <v>563</v>
      </c>
      <c r="L94" s="69" t="s">
        <v>8</v>
      </c>
      <c r="M94" t="s">
        <v>10</v>
      </c>
      <c r="N94" s="69" t="s">
        <v>8</v>
      </c>
      <c r="O94" t="s">
        <v>56</v>
      </c>
      <c r="P94" t="s">
        <v>736</v>
      </c>
      <c r="Q94"/>
      <c r="R94"/>
      <c r="S94"/>
    </row>
    <row r="95" spans="1:19" s="5" customFormat="1" x14ac:dyDescent="0.25">
      <c r="A95" s="8" t="s">
        <v>947</v>
      </c>
      <c r="B95" t="s">
        <v>698</v>
      </c>
      <c r="C95" t="s">
        <v>401</v>
      </c>
      <c r="D95">
        <v>46.205489999999998</v>
      </c>
      <c r="E95">
        <v>18.705033</v>
      </c>
      <c r="F95" s="4">
        <v>5560</v>
      </c>
      <c r="G95">
        <v>5630</v>
      </c>
      <c r="H95">
        <v>5490</v>
      </c>
      <c r="I95" s="69" t="s">
        <v>47</v>
      </c>
      <c r="J95" s="69"/>
      <c r="K95" s="91" t="s">
        <v>563</v>
      </c>
      <c r="L95" s="69" t="s">
        <v>8</v>
      </c>
      <c r="M95" t="s">
        <v>10</v>
      </c>
      <c r="N95" s="69" t="s">
        <v>8</v>
      </c>
      <c r="O95" t="s">
        <v>402</v>
      </c>
      <c r="P95" t="s">
        <v>737</v>
      </c>
      <c r="Q95"/>
      <c r="R95"/>
      <c r="S95"/>
    </row>
    <row r="96" spans="1:19" s="5" customFormat="1" x14ac:dyDescent="0.25">
      <c r="A96" s="5" t="s">
        <v>738</v>
      </c>
      <c r="D96" s="5">
        <f>AVERAGE(D52:D95)</f>
        <v>45.945862250000026</v>
      </c>
      <c r="E96" s="5">
        <f t="shared" ref="E96" si="2">AVERAGE(E52:E95)</f>
        <v>18.721863181818172</v>
      </c>
      <c r="F96" s="5">
        <f>AVERAGE(F52:F95)</f>
        <v>5674.545454545455</v>
      </c>
      <c r="G96" s="5">
        <f t="shared" ref="G96" si="3">AVERAGE(G52:G95)</f>
        <v>5890.681818181818</v>
      </c>
      <c r="H96" s="5">
        <f>AVERAGE(H52:H95)</f>
        <v>5458.409090909091</v>
      </c>
      <c r="I96" s="69"/>
      <c r="J96" s="69"/>
      <c r="K96" s="91"/>
      <c r="L96" s="69"/>
      <c r="M96"/>
      <c r="N96" s="69"/>
      <c r="O96"/>
      <c r="P96"/>
      <c r="Q96"/>
      <c r="R96"/>
      <c r="S96"/>
    </row>
    <row r="97" spans="1:19" x14ac:dyDescent="0.25">
      <c r="F97"/>
      <c r="I97"/>
      <c r="J97"/>
      <c r="L97"/>
      <c r="N97"/>
    </row>
    <row r="98" spans="1:19" s="5" customFormat="1" ht="30" x14ac:dyDescent="0.25">
      <c r="A98" s="1" t="s">
        <v>1006</v>
      </c>
      <c r="B98" s="1" t="s">
        <v>0</v>
      </c>
      <c r="C98" s="1" t="s">
        <v>1</v>
      </c>
      <c r="D98" s="1" t="s">
        <v>2</v>
      </c>
      <c r="E98" s="1" t="s">
        <v>3</v>
      </c>
      <c r="F98" s="2" t="s">
        <v>986</v>
      </c>
      <c r="G98" s="1" t="s">
        <v>987</v>
      </c>
      <c r="H98" s="1" t="s">
        <v>988</v>
      </c>
      <c r="I98" s="1" t="s">
        <v>989</v>
      </c>
      <c r="J98" s="1" t="s">
        <v>990</v>
      </c>
      <c r="K98" s="1" t="s">
        <v>991</v>
      </c>
      <c r="L98" s="1" t="s">
        <v>992</v>
      </c>
      <c r="M98" s="1" t="s">
        <v>993</v>
      </c>
      <c r="N98" s="1" t="s">
        <v>4</v>
      </c>
      <c r="O98" s="1" t="s">
        <v>994</v>
      </c>
      <c r="P98" s="1" t="s">
        <v>995</v>
      </c>
      <c r="Q98" s="1" t="s">
        <v>996</v>
      </c>
      <c r="R98"/>
      <c r="S98"/>
    </row>
    <row r="99" spans="1:19" s="5" customFormat="1" x14ac:dyDescent="0.25">
      <c r="A99" t="s">
        <v>930</v>
      </c>
      <c r="B99" t="s">
        <v>63</v>
      </c>
      <c r="C99" t="s">
        <v>64</v>
      </c>
      <c r="D99">
        <v>51.273000000000003</v>
      </c>
      <c r="E99">
        <v>11.655900000000001</v>
      </c>
      <c r="F99" s="4">
        <v>5137.5</v>
      </c>
      <c r="G99">
        <v>5500</v>
      </c>
      <c r="H99">
        <v>4775</v>
      </c>
      <c r="I99" s="69" t="s">
        <v>66</v>
      </c>
      <c r="J99" s="69"/>
      <c r="K99" s="91" t="s">
        <v>65</v>
      </c>
      <c r="L99" s="69" t="s">
        <v>8</v>
      </c>
      <c r="M99" t="s">
        <v>10</v>
      </c>
      <c r="N99" s="69"/>
      <c r="O99" t="s">
        <v>67</v>
      </c>
      <c r="P99" t="s">
        <v>68</v>
      </c>
      <c r="Q99"/>
      <c r="R99"/>
      <c r="S99"/>
    </row>
    <row r="100" spans="1:19" s="5" customFormat="1" x14ac:dyDescent="0.25">
      <c r="A100" t="s">
        <v>930</v>
      </c>
      <c r="B100" t="s">
        <v>63</v>
      </c>
      <c r="C100" t="s">
        <v>64</v>
      </c>
      <c r="D100">
        <v>51.273000000000003</v>
      </c>
      <c r="E100">
        <v>11.655900000000001</v>
      </c>
      <c r="F100" s="4">
        <v>5137.5</v>
      </c>
      <c r="G100">
        <v>5500</v>
      </c>
      <c r="H100">
        <v>4775</v>
      </c>
      <c r="I100" s="69" t="s">
        <v>66</v>
      </c>
      <c r="J100" s="69"/>
      <c r="K100" s="91" t="s">
        <v>65</v>
      </c>
      <c r="L100" s="69" t="s">
        <v>8</v>
      </c>
      <c r="M100" t="s">
        <v>10</v>
      </c>
      <c r="N100" s="69"/>
      <c r="O100" t="s">
        <v>67</v>
      </c>
      <c r="P100" t="s">
        <v>69</v>
      </c>
      <c r="Q100"/>
      <c r="R100"/>
      <c r="S100"/>
    </row>
    <row r="101" spans="1:19" s="5" customFormat="1" x14ac:dyDescent="0.25">
      <c r="A101" t="s">
        <v>930</v>
      </c>
      <c r="B101" t="s">
        <v>63</v>
      </c>
      <c r="C101" t="s">
        <v>64</v>
      </c>
      <c r="D101">
        <v>51.273000000000003</v>
      </c>
      <c r="E101">
        <v>11.655900000000001</v>
      </c>
      <c r="F101" s="4">
        <v>5137.5</v>
      </c>
      <c r="G101">
        <v>5500</v>
      </c>
      <c r="H101">
        <v>4775</v>
      </c>
      <c r="I101" s="69" t="s">
        <v>66</v>
      </c>
      <c r="J101" s="69"/>
      <c r="K101" s="91" t="s">
        <v>70</v>
      </c>
      <c r="L101" s="69" t="s">
        <v>8</v>
      </c>
      <c r="M101" t="s">
        <v>10</v>
      </c>
      <c r="N101" s="69"/>
      <c r="O101" t="s">
        <v>67</v>
      </c>
      <c r="P101" t="s">
        <v>71</v>
      </c>
      <c r="Q101"/>
      <c r="R101"/>
      <c r="S101"/>
    </row>
    <row r="102" spans="1:19" s="5" customFormat="1" x14ac:dyDescent="0.25">
      <c r="A102" t="s">
        <v>930</v>
      </c>
      <c r="B102" t="s">
        <v>63</v>
      </c>
      <c r="C102" t="s">
        <v>64</v>
      </c>
      <c r="D102">
        <v>51.273000000000003</v>
      </c>
      <c r="E102">
        <v>11.655900000000001</v>
      </c>
      <c r="F102" s="4">
        <v>5137.5</v>
      </c>
      <c r="G102">
        <v>5500</v>
      </c>
      <c r="H102">
        <v>4775</v>
      </c>
      <c r="I102" s="69" t="s">
        <v>66</v>
      </c>
      <c r="J102" s="69"/>
      <c r="K102" s="91" t="s">
        <v>70</v>
      </c>
      <c r="L102" s="69" t="s">
        <v>8</v>
      </c>
      <c r="M102" t="s">
        <v>10</v>
      </c>
      <c r="N102" s="69"/>
      <c r="O102" t="s">
        <v>67</v>
      </c>
      <c r="P102" t="s">
        <v>72</v>
      </c>
      <c r="Q102"/>
      <c r="R102"/>
      <c r="S102"/>
    </row>
    <row r="103" spans="1:19" s="5" customFormat="1" x14ac:dyDescent="0.25">
      <c r="A103" t="s">
        <v>930</v>
      </c>
      <c r="B103" t="s">
        <v>63</v>
      </c>
      <c r="C103" t="s">
        <v>64</v>
      </c>
      <c r="D103">
        <v>51.273000000000003</v>
      </c>
      <c r="E103">
        <v>11.655900000000001</v>
      </c>
      <c r="F103" s="4">
        <v>5049.5</v>
      </c>
      <c r="G103">
        <v>5079</v>
      </c>
      <c r="H103">
        <v>5020</v>
      </c>
      <c r="I103" s="69" t="s">
        <v>66</v>
      </c>
      <c r="J103" s="69"/>
      <c r="K103" s="91" t="s">
        <v>70</v>
      </c>
      <c r="L103" s="69" t="s">
        <v>8</v>
      </c>
      <c r="M103" t="s">
        <v>10</v>
      </c>
      <c r="N103" s="69"/>
      <c r="O103" t="s">
        <v>56</v>
      </c>
      <c r="P103" t="s">
        <v>73</v>
      </c>
      <c r="Q103"/>
      <c r="R103"/>
      <c r="S103"/>
    </row>
    <row r="104" spans="1:19" s="5" customFormat="1" x14ac:dyDescent="0.25">
      <c r="A104" t="s">
        <v>948</v>
      </c>
      <c r="B104" t="s">
        <v>63</v>
      </c>
      <c r="C104" t="s">
        <v>64</v>
      </c>
      <c r="D104">
        <v>51.273000000000003</v>
      </c>
      <c r="E104">
        <v>11.655900000000001</v>
      </c>
      <c r="F104" s="4">
        <f>MEDIAN(G104:H104)</f>
        <v>5138.5</v>
      </c>
      <c r="G104">
        <v>5207</v>
      </c>
      <c r="H104">
        <v>5070</v>
      </c>
      <c r="I104" s="69" t="s">
        <v>74</v>
      </c>
      <c r="J104" s="69" t="s">
        <v>75</v>
      </c>
      <c r="K104" s="91" t="s">
        <v>70</v>
      </c>
      <c r="L104" s="69" t="s">
        <v>8</v>
      </c>
      <c r="M104" t="s">
        <v>10</v>
      </c>
      <c r="N104" s="69" t="s">
        <v>60</v>
      </c>
      <c r="O104" t="s">
        <v>56</v>
      </c>
      <c r="P104" t="s">
        <v>76</v>
      </c>
      <c r="Q104" t="s">
        <v>77</v>
      </c>
      <c r="R104"/>
      <c r="S104"/>
    </row>
    <row r="105" spans="1:19" s="5" customFormat="1" x14ac:dyDescent="0.25">
      <c r="A105" t="s">
        <v>949</v>
      </c>
      <c r="B105" t="s">
        <v>63</v>
      </c>
      <c r="C105" t="s">
        <v>64</v>
      </c>
      <c r="D105">
        <v>51.273000000000003</v>
      </c>
      <c r="E105">
        <v>11.655900000000001</v>
      </c>
      <c r="F105" s="4">
        <v>5137.5</v>
      </c>
      <c r="G105">
        <v>5500</v>
      </c>
      <c r="H105">
        <v>4775</v>
      </c>
      <c r="I105" s="69" t="s">
        <v>78</v>
      </c>
      <c r="J105" s="69" t="s">
        <v>75</v>
      </c>
      <c r="K105" s="91" t="s">
        <v>70</v>
      </c>
      <c r="L105" s="69" t="s">
        <v>8</v>
      </c>
      <c r="M105" t="s">
        <v>10</v>
      </c>
      <c r="N105" s="69" t="s">
        <v>60</v>
      </c>
      <c r="O105" t="s">
        <v>67</v>
      </c>
      <c r="P105" t="s">
        <v>79</v>
      </c>
      <c r="Q105" t="s">
        <v>80</v>
      </c>
      <c r="R105"/>
      <c r="S105"/>
    </row>
    <row r="106" spans="1:19" s="5" customFormat="1" x14ac:dyDescent="0.25">
      <c r="A106" t="s">
        <v>930</v>
      </c>
      <c r="B106" t="s">
        <v>63</v>
      </c>
      <c r="C106" t="s">
        <v>64</v>
      </c>
      <c r="D106">
        <v>51.273000000000003</v>
      </c>
      <c r="E106">
        <v>11.655900000000001</v>
      </c>
      <c r="F106" s="4">
        <v>5137.5</v>
      </c>
      <c r="G106">
        <v>5500</v>
      </c>
      <c r="H106">
        <v>4775</v>
      </c>
      <c r="I106" s="69" t="s">
        <v>81</v>
      </c>
      <c r="J106" s="69"/>
      <c r="K106" s="91" t="s">
        <v>65</v>
      </c>
      <c r="L106" s="69" t="s">
        <v>8</v>
      </c>
      <c r="M106" t="s">
        <v>20</v>
      </c>
      <c r="N106" s="69"/>
      <c r="O106" t="s">
        <v>67</v>
      </c>
      <c r="P106" t="s">
        <v>82</v>
      </c>
      <c r="Q106"/>
      <c r="R106"/>
      <c r="S106"/>
    </row>
    <row r="107" spans="1:19" s="5" customFormat="1" x14ac:dyDescent="0.25">
      <c r="A107" t="s">
        <v>930</v>
      </c>
      <c r="B107" t="s">
        <v>63</v>
      </c>
      <c r="C107" t="s">
        <v>64</v>
      </c>
      <c r="D107">
        <v>51.273000000000003</v>
      </c>
      <c r="E107">
        <v>11.655900000000001</v>
      </c>
      <c r="F107" s="4">
        <v>5137.5</v>
      </c>
      <c r="G107">
        <v>5500</v>
      </c>
      <c r="H107">
        <v>4775</v>
      </c>
      <c r="I107" s="69" t="s">
        <v>83</v>
      </c>
      <c r="J107" s="69"/>
      <c r="K107" s="91" t="s">
        <v>65</v>
      </c>
      <c r="L107" s="69" t="s">
        <v>8</v>
      </c>
      <c r="M107" t="s">
        <v>20</v>
      </c>
      <c r="N107" s="69"/>
      <c r="O107" t="s">
        <v>67</v>
      </c>
      <c r="P107" t="s">
        <v>84</v>
      </c>
      <c r="Q107"/>
      <c r="R107"/>
      <c r="S107"/>
    </row>
    <row r="108" spans="1:19" s="5" customFormat="1" x14ac:dyDescent="0.25">
      <c r="A108" t="s">
        <v>930</v>
      </c>
      <c r="B108" t="s">
        <v>85</v>
      </c>
      <c r="C108" t="s">
        <v>64</v>
      </c>
      <c r="D108">
        <v>51.15</v>
      </c>
      <c r="E108">
        <v>11.816660000000001</v>
      </c>
      <c r="F108" s="4">
        <v>5137.5</v>
      </c>
      <c r="G108">
        <v>5500</v>
      </c>
      <c r="H108">
        <v>4775</v>
      </c>
      <c r="I108" s="69" t="s">
        <v>83</v>
      </c>
      <c r="J108" s="69"/>
      <c r="K108" s="91" t="s">
        <v>70</v>
      </c>
      <c r="L108" s="69" t="s">
        <v>8</v>
      </c>
      <c r="M108" t="s">
        <v>20</v>
      </c>
      <c r="N108" s="69"/>
      <c r="O108" t="s">
        <v>67</v>
      </c>
      <c r="P108" t="s">
        <v>86</v>
      </c>
      <c r="Q108"/>
      <c r="R108"/>
      <c r="S108"/>
    </row>
    <row r="109" spans="1:19" s="5" customFormat="1" x14ac:dyDescent="0.25">
      <c r="A109" t="s">
        <v>930</v>
      </c>
      <c r="B109" t="s">
        <v>63</v>
      </c>
      <c r="C109" t="s">
        <v>64</v>
      </c>
      <c r="D109">
        <v>51.273000000000003</v>
      </c>
      <c r="E109">
        <v>11.655900000000001</v>
      </c>
      <c r="F109" s="4">
        <v>5137.5</v>
      </c>
      <c r="G109">
        <v>5500</v>
      </c>
      <c r="H109">
        <v>4775</v>
      </c>
      <c r="I109" s="69" t="s">
        <v>87</v>
      </c>
      <c r="J109" s="69"/>
      <c r="K109" s="91" t="s">
        <v>65</v>
      </c>
      <c r="L109" s="69" t="s">
        <v>8</v>
      </c>
      <c r="M109" t="s">
        <v>10</v>
      </c>
      <c r="N109" s="69"/>
      <c r="O109" t="s">
        <v>67</v>
      </c>
      <c r="P109" t="s">
        <v>88</v>
      </c>
      <c r="Q109"/>
      <c r="R109"/>
      <c r="S109"/>
    </row>
    <row r="110" spans="1:19" s="5" customFormat="1" x14ac:dyDescent="0.25">
      <c r="A110" t="s">
        <v>930</v>
      </c>
      <c r="B110" t="s">
        <v>63</v>
      </c>
      <c r="C110" t="s">
        <v>64</v>
      </c>
      <c r="D110">
        <v>51.273000000000003</v>
      </c>
      <c r="E110">
        <v>11.655900000000001</v>
      </c>
      <c r="F110" s="4">
        <v>5007.5</v>
      </c>
      <c r="G110">
        <v>5056</v>
      </c>
      <c r="H110">
        <v>4959</v>
      </c>
      <c r="I110" s="69" t="s">
        <v>87</v>
      </c>
      <c r="J110" s="69"/>
      <c r="K110" s="91" t="s">
        <v>70</v>
      </c>
      <c r="L110" s="69" t="s">
        <v>8</v>
      </c>
      <c r="M110" t="s">
        <v>10</v>
      </c>
      <c r="N110" s="69"/>
      <c r="O110" t="s">
        <v>56</v>
      </c>
      <c r="P110" t="s">
        <v>89</v>
      </c>
      <c r="Q110"/>
      <c r="R110"/>
      <c r="S110"/>
    </row>
    <row r="111" spans="1:19" s="5" customFormat="1" x14ac:dyDescent="0.25">
      <c r="A111" t="s">
        <v>930</v>
      </c>
      <c r="B111" t="s">
        <v>63</v>
      </c>
      <c r="C111" t="s">
        <v>64</v>
      </c>
      <c r="D111">
        <v>51.273000000000003</v>
      </c>
      <c r="E111">
        <v>11.655900000000001</v>
      </c>
      <c r="F111" s="4">
        <v>5114.5</v>
      </c>
      <c r="G111">
        <v>5140</v>
      </c>
      <c r="H111">
        <v>5089</v>
      </c>
      <c r="I111" s="69" t="s">
        <v>90</v>
      </c>
      <c r="J111" s="69"/>
      <c r="K111" s="91" t="s">
        <v>70</v>
      </c>
      <c r="L111" s="69" t="s">
        <v>8</v>
      </c>
      <c r="M111" t="s">
        <v>10</v>
      </c>
      <c r="N111" s="69"/>
      <c r="O111" t="s">
        <v>56</v>
      </c>
      <c r="P111" t="s">
        <v>91</v>
      </c>
      <c r="Q111"/>
      <c r="R111"/>
      <c r="S111"/>
    </row>
    <row r="112" spans="1:19" s="5" customFormat="1" x14ac:dyDescent="0.25">
      <c r="A112" t="s">
        <v>930</v>
      </c>
      <c r="B112" t="s">
        <v>63</v>
      </c>
      <c r="C112" t="s">
        <v>64</v>
      </c>
      <c r="D112">
        <v>51.273000000000003</v>
      </c>
      <c r="E112">
        <v>11.655900000000001</v>
      </c>
      <c r="F112" s="4">
        <v>5030</v>
      </c>
      <c r="G112">
        <v>5068</v>
      </c>
      <c r="H112">
        <v>4992</v>
      </c>
      <c r="I112" s="69" t="s">
        <v>92</v>
      </c>
      <c r="J112" s="69"/>
      <c r="K112" s="91" t="s">
        <v>70</v>
      </c>
      <c r="L112" s="69" t="s">
        <v>8</v>
      </c>
      <c r="M112" t="s">
        <v>20</v>
      </c>
      <c r="N112" s="69"/>
      <c r="O112" t="s">
        <v>56</v>
      </c>
      <c r="P112" t="s">
        <v>93</v>
      </c>
      <c r="Q112"/>
      <c r="R112"/>
      <c r="S112"/>
    </row>
    <row r="113" spans="1:19" s="5" customFormat="1" x14ac:dyDescent="0.25">
      <c r="A113" t="s">
        <v>930</v>
      </c>
      <c r="B113" t="s">
        <v>63</v>
      </c>
      <c r="C113" t="s">
        <v>64</v>
      </c>
      <c r="D113">
        <v>51.273000000000003</v>
      </c>
      <c r="E113">
        <v>11.655900000000001</v>
      </c>
      <c r="F113" s="4">
        <v>5137.5</v>
      </c>
      <c r="G113">
        <v>5500</v>
      </c>
      <c r="H113">
        <v>4775</v>
      </c>
      <c r="I113" s="69" t="s">
        <v>30</v>
      </c>
      <c r="J113" s="69"/>
      <c r="K113" s="91" t="s">
        <v>65</v>
      </c>
      <c r="L113" s="69" t="s">
        <v>8</v>
      </c>
      <c r="M113" t="s">
        <v>10</v>
      </c>
      <c r="N113" s="69"/>
      <c r="O113" t="s">
        <v>67</v>
      </c>
      <c r="P113" t="s">
        <v>94</v>
      </c>
      <c r="Q113"/>
      <c r="R113"/>
      <c r="S113"/>
    </row>
    <row r="114" spans="1:19" s="5" customFormat="1" x14ac:dyDescent="0.25">
      <c r="A114" t="s">
        <v>930</v>
      </c>
      <c r="B114" t="s">
        <v>63</v>
      </c>
      <c r="C114" t="s">
        <v>64</v>
      </c>
      <c r="D114">
        <v>51.273000000000003</v>
      </c>
      <c r="E114">
        <v>11.655900000000001</v>
      </c>
      <c r="F114" s="4">
        <v>5137.5</v>
      </c>
      <c r="G114">
        <v>5500</v>
      </c>
      <c r="H114">
        <v>4775</v>
      </c>
      <c r="I114" s="69" t="s">
        <v>30</v>
      </c>
      <c r="J114" s="69"/>
      <c r="K114" s="91" t="s">
        <v>65</v>
      </c>
      <c r="L114" s="69" t="s">
        <v>8</v>
      </c>
      <c r="M114" t="s">
        <v>10</v>
      </c>
      <c r="N114" s="69"/>
      <c r="O114" t="s">
        <v>67</v>
      </c>
      <c r="P114" t="s">
        <v>95</v>
      </c>
      <c r="Q114"/>
      <c r="R114"/>
      <c r="S114"/>
    </row>
    <row r="115" spans="1:19" s="5" customFormat="1" x14ac:dyDescent="0.25">
      <c r="A115" t="s">
        <v>930</v>
      </c>
      <c r="B115" t="s">
        <v>85</v>
      </c>
      <c r="C115" t="s">
        <v>64</v>
      </c>
      <c r="D115">
        <v>51.15</v>
      </c>
      <c r="E115">
        <v>11.816660000000001</v>
      </c>
      <c r="F115" s="4">
        <v>5137.5</v>
      </c>
      <c r="G115">
        <v>5500</v>
      </c>
      <c r="H115">
        <v>4775</v>
      </c>
      <c r="I115" s="69" t="s">
        <v>30</v>
      </c>
      <c r="J115" s="69"/>
      <c r="K115" s="91" t="s">
        <v>70</v>
      </c>
      <c r="L115" s="69" t="s">
        <v>8</v>
      </c>
      <c r="M115" t="s">
        <v>10</v>
      </c>
      <c r="N115" s="69"/>
      <c r="O115" t="s">
        <v>67</v>
      </c>
      <c r="P115" t="s">
        <v>96</v>
      </c>
      <c r="Q115"/>
      <c r="R115"/>
      <c r="S115"/>
    </row>
    <row r="116" spans="1:19" s="5" customFormat="1" x14ac:dyDescent="0.25">
      <c r="A116" t="s">
        <v>930</v>
      </c>
      <c r="B116" t="s">
        <v>63</v>
      </c>
      <c r="C116" t="s">
        <v>64</v>
      </c>
      <c r="D116">
        <v>51.273000000000003</v>
      </c>
      <c r="E116">
        <v>11.655900000000001</v>
      </c>
      <c r="F116" s="4">
        <v>5137.5</v>
      </c>
      <c r="G116">
        <v>5500</v>
      </c>
      <c r="H116">
        <v>4775</v>
      </c>
      <c r="I116" s="69" t="s">
        <v>97</v>
      </c>
      <c r="J116" s="69"/>
      <c r="K116" s="91" t="s">
        <v>65</v>
      </c>
      <c r="L116" s="69" t="s">
        <v>8</v>
      </c>
      <c r="M116" t="s">
        <v>10</v>
      </c>
      <c r="N116" s="69"/>
      <c r="O116" t="s">
        <v>67</v>
      </c>
      <c r="P116" t="s">
        <v>98</v>
      </c>
      <c r="Q116"/>
      <c r="R116"/>
      <c r="S116"/>
    </row>
    <row r="117" spans="1:19" s="5" customFormat="1" x14ac:dyDescent="0.25">
      <c r="A117" t="s">
        <v>930</v>
      </c>
      <c r="B117" t="s">
        <v>63</v>
      </c>
      <c r="C117" t="s">
        <v>64</v>
      </c>
      <c r="D117">
        <v>51.273000000000003</v>
      </c>
      <c r="E117">
        <v>11.655900000000001</v>
      </c>
      <c r="F117" s="4">
        <v>5137.5</v>
      </c>
      <c r="G117">
        <v>5500</v>
      </c>
      <c r="H117">
        <v>4775</v>
      </c>
      <c r="I117" s="69" t="s">
        <v>99</v>
      </c>
      <c r="J117" s="69"/>
      <c r="K117" s="91" t="s">
        <v>65</v>
      </c>
      <c r="L117" s="69" t="s">
        <v>8</v>
      </c>
      <c r="M117" t="s">
        <v>10</v>
      </c>
      <c r="N117" s="69"/>
      <c r="O117" t="s">
        <v>67</v>
      </c>
      <c r="P117" t="s">
        <v>100</v>
      </c>
      <c r="Q117"/>
      <c r="R117"/>
      <c r="S117"/>
    </row>
    <row r="118" spans="1:19" s="5" customFormat="1" x14ac:dyDescent="0.25">
      <c r="A118" t="s">
        <v>930</v>
      </c>
      <c r="B118" t="s">
        <v>63</v>
      </c>
      <c r="C118" t="s">
        <v>64</v>
      </c>
      <c r="D118">
        <v>51.273000000000003</v>
      </c>
      <c r="E118">
        <v>11.655900000000001</v>
      </c>
      <c r="F118" s="4">
        <v>5137.5</v>
      </c>
      <c r="G118">
        <v>5500</v>
      </c>
      <c r="H118">
        <v>4775</v>
      </c>
      <c r="I118" s="69" t="s">
        <v>101</v>
      </c>
      <c r="J118" s="69"/>
      <c r="K118" s="91" t="s">
        <v>65</v>
      </c>
      <c r="L118" s="69" t="s">
        <v>8</v>
      </c>
      <c r="M118" t="s">
        <v>20</v>
      </c>
      <c r="N118" s="69"/>
      <c r="O118" t="s">
        <v>67</v>
      </c>
      <c r="P118" t="s">
        <v>102</v>
      </c>
      <c r="Q118"/>
      <c r="R118"/>
      <c r="S118"/>
    </row>
    <row r="119" spans="1:19" s="5" customFormat="1" x14ac:dyDescent="0.25">
      <c r="A119" t="s">
        <v>930</v>
      </c>
      <c r="B119" t="s">
        <v>85</v>
      </c>
      <c r="C119" t="s">
        <v>64</v>
      </c>
      <c r="D119">
        <v>51.15</v>
      </c>
      <c r="E119">
        <v>11.816660000000001</v>
      </c>
      <c r="F119" s="4">
        <v>5137.5</v>
      </c>
      <c r="G119">
        <v>5500</v>
      </c>
      <c r="H119">
        <v>4775</v>
      </c>
      <c r="I119" s="69" t="s">
        <v>33</v>
      </c>
      <c r="J119" s="69"/>
      <c r="K119" s="91" t="s">
        <v>70</v>
      </c>
      <c r="L119" s="69" t="s">
        <v>8</v>
      </c>
      <c r="M119" t="s">
        <v>20</v>
      </c>
      <c r="N119" s="69"/>
      <c r="O119" t="s">
        <v>67</v>
      </c>
      <c r="P119" t="s">
        <v>103</v>
      </c>
      <c r="Q119"/>
      <c r="R119"/>
      <c r="S119"/>
    </row>
    <row r="120" spans="1:19" s="5" customFormat="1" x14ac:dyDescent="0.25">
      <c r="A120" t="s">
        <v>930</v>
      </c>
      <c r="B120" t="s">
        <v>63</v>
      </c>
      <c r="C120" t="s">
        <v>64</v>
      </c>
      <c r="D120">
        <v>51.273000000000003</v>
      </c>
      <c r="E120">
        <v>11.655900000000001</v>
      </c>
      <c r="F120" s="4">
        <v>5036</v>
      </c>
      <c r="G120">
        <v>5075</v>
      </c>
      <c r="H120">
        <v>4997</v>
      </c>
      <c r="I120" s="69" t="s">
        <v>33</v>
      </c>
      <c r="J120" s="69"/>
      <c r="K120" s="91" t="s">
        <v>70</v>
      </c>
      <c r="L120" s="69" t="s">
        <v>8</v>
      </c>
      <c r="M120" t="s">
        <v>20</v>
      </c>
      <c r="N120" s="69"/>
      <c r="O120" t="s">
        <v>56</v>
      </c>
      <c r="P120" t="s">
        <v>104</v>
      </c>
      <c r="Q120"/>
      <c r="R120"/>
      <c r="S120"/>
    </row>
    <row r="121" spans="1:19" x14ac:dyDescent="0.25">
      <c r="A121" t="s">
        <v>930</v>
      </c>
      <c r="B121" t="s">
        <v>85</v>
      </c>
      <c r="C121" t="s">
        <v>64</v>
      </c>
      <c r="D121">
        <v>51.15</v>
      </c>
      <c r="E121">
        <v>11.816660000000001</v>
      </c>
      <c r="F121" s="4">
        <v>5137.5</v>
      </c>
      <c r="G121">
        <v>5500</v>
      </c>
      <c r="H121">
        <v>4775</v>
      </c>
      <c r="I121" s="69" t="s">
        <v>105</v>
      </c>
      <c r="K121" s="91" t="s">
        <v>70</v>
      </c>
      <c r="L121" s="69" t="s">
        <v>8</v>
      </c>
      <c r="M121" t="s">
        <v>20</v>
      </c>
      <c r="O121" t="s">
        <v>67</v>
      </c>
      <c r="P121" t="s">
        <v>106</v>
      </c>
    </row>
    <row r="122" spans="1:19" s="5" customFormat="1" x14ac:dyDescent="0.25">
      <c r="A122" t="s">
        <v>930</v>
      </c>
      <c r="B122" t="s">
        <v>63</v>
      </c>
      <c r="C122" t="s">
        <v>64</v>
      </c>
      <c r="D122">
        <v>51.273000000000003</v>
      </c>
      <c r="E122">
        <v>11.655900000000001</v>
      </c>
      <c r="F122" s="4">
        <v>5137.5</v>
      </c>
      <c r="G122">
        <v>5500</v>
      </c>
      <c r="H122">
        <v>4775</v>
      </c>
      <c r="I122" s="69" t="s">
        <v>107</v>
      </c>
      <c r="J122" s="69"/>
      <c r="K122" s="91" t="s">
        <v>65</v>
      </c>
      <c r="L122" s="69" t="s">
        <v>8</v>
      </c>
      <c r="M122" t="s">
        <v>20</v>
      </c>
      <c r="N122" s="69"/>
      <c r="O122" t="s">
        <v>67</v>
      </c>
      <c r="P122" t="s">
        <v>108</v>
      </c>
      <c r="Q122"/>
      <c r="R122"/>
      <c r="S122"/>
    </row>
    <row r="123" spans="1:19" x14ac:dyDescent="0.25">
      <c r="A123" t="s">
        <v>930</v>
      </c>
      <c r="B123" t="s">
        <v>63</v>
      </c>
      <c r="C123" t="s">
        <v>64</v>
      </c>
      <c r="D123">
        <v>51.273000000000003</v>
      </c>
      <c r="E123">
        <v>11.655900000000001</v>
      </c>
      <c r="F123" s="4">
        <v>5137.5</v>
      </c>
      <c r="G123">
        <v>5500</v>
      </c>
      <c r="H123">
        <v>4775</v>
      </c>
      <c r="I123" s="69" t="s">
        <v>109</v>
      </c>
      <c r="K123" s="91" t="s">
        <v>65</v>
      </c>
      <c r="L123" s="69" t="s">
        <v>8</v>
      </c>
      <c r="M123" t="s">
        <v>20</v>
      </c>
      <c r="O123" t="s">
        <v>67</v>
      </c>
      <c r="P123" t="s">
        <v>110</v>
      </c>
    </row>
    <row r="124" spans="1:19" s="5" customFormat="1" x14ac:dyDescent="0.25">
      <c r="A124" t="s">
        <v>930</v>
      </c>
      <c r="B124" t="s">
        <v>63</v>
      </c>
      <c r="C124" t="s">
        <v>64</v>
      </c>
      <c r="D124">
        <v>51.273000000000003</v>
      </c>
      <c r="E124">
        <v>11.655900000000001</v>
      </c>
      <c r="F124" s="4">
        <v>5137.5</v>
      </c>
      <c r="G124">
        <v>5500</v>
      </c>
      <c r="H124">
        <v>4775</v>
      </c>
      <c r="I124" s="69" t="s">
        <v>111</v>
      </c>
      <c r="J124" s="69"/>
      <c r="K124" s="91" t="s">
        <v>70</v>
      </c>
      <c r="L124" s="69" t="s">
        <v>8</v>
      </c>
      <c r="M124" t="s">
        <v>15</v>
      </c>
      <c r="N124" s="69"/>
      <c r="O124" t="s">
        <v>67</v>
      </c>
      <c r="P124" t="s">
        <v>112</v>
      </c>
      <c r="Q124"/>
      <c r="R124"/>
      <c r="S124"/>
    </row>
    <row r="125" spans="1:19" s="5" customFormat="1" x14ac:dyDescent="0.25">
      <c r="A125" t="s">
        <v>930</v>
      </c>
      <c r="B125" t="s">
        <v>63</v>
      </c>
      <c r="C125" t="s">
        <v>64</v>
      </c>
      <c r="D125">
        <v>51.273000000000003</v>
      </c>
      <c r="E125">
        <v>11.655900000000001</v>
      </c>
      <c r="F125" s="4">
        <v>5137.5</v>
      </c>
      <c r="G125">
        <v>5500</v>
      </c>
      <c r="H125">
        <v>4775</v>
      </c>
      <c r="I125" s="69" t="s">
        <v>55</v>
      </c>
      <c r="J125" s="69"/>
      <c r="K125" s="91" t="s">
        <v>65</v>
      </c>
      <c r="L125" s="69" t="s">
        <v>8</v>
      </c>
      <c r="M125" t="s">
        <v>15</v>
      </c>
      <c r="N125" s="69"/>
      <c r="O125" t="s">
        <v>67</v>
      </c>
      <c r="P125" t="s">
        <v>113</v>
      </c>
      <c r="Q125"/>
      <c r="R125"/>
      <c r="S125"/>
    </row>
    <row r="126" spans="1:19" x14ac:dyDescent="0.25">
      <c r="A126" t="s">
        <v>930</v>
      </c>
      <c r="B126" t="s">
        <v>114</v>
      </c>
      <c r="C126" t="s">
        <v>64</v>
      </c>
      <c r="D126">
        <v>51.66</v>
      </c>
      <c r="E126">
        <v>11.53</v>
      </c>
      <c r="F126" s="4">
        <v>5137.5</v>
      </c>
      <c r="G126">
        <v>5500</v>
      </c>
      <c r="H126">
        <v>4775</v>
      </c>
      <c r="I126" s="69" t="s">
        <v>109</v>
      </c>
      <c r="K126" s="91" t="s">
        <v>70</v>
      </c>
      <c r="L126" s="69" t="s">
        <v>8</v>
      </c>
      <c r="M126" t="s">
        <v>20</v>
      </c>
      <c r="O126" t="s">
        <v>67</v>
      </c>
      <c r="P126" t="s">
        <v>115</v>
      </c>
    </row>
    <row r="127" spans="1:19" s="5" customFormat="1" x14ac:dyDescent="0.25">
      <c r="A127" t="s">
        <v>930</v>
      </c>
      <c r="B127" t="s">
        <v>114</v>
      </c>
      <c r="C127" t="s">
        <v>64</v>
      </c>
      <c r="D127">
        <v>51.66</v>
      </c>
      <c r="E127">
        <v>11.53</v>
      </c>
      <c r="F127" s="4">
        <v>5137.5</v>
      </c>
      <c r="G127">
        <v>5500</v>
      </c>
      <c r="H127">
        <v>4775</v>
      </c>
      <c r="I127" s="69" t="s">
        <v>83</v>
      </c>
      <c r="J127" s="69"/>
      <c r="K127" s="91" t="s">
        <v>70</v>
      </c>
      <c r="L127" s="69" t="s">
        <v>8</v>
      </c>
      <c r="M127" t="s">
        <v>20</v>
      </c>
      <c r="N127" s="69"/>
      <c r="O127" t="s">
        <v>67</v>
      </c>
      <c r="P127" t="s">
        <v>116</v>
      </c>
      <c r="Q127"/>
      <c r="R127"/>
      <c r="S127"/>
    </row>
    <row r="128" spans="1:19" s="5" customFormat="1" x14ac:dyDescent="0.25">
      <c r="A128" t="s">
        <v>930</v>
      </c>
      <c r="B128" t="s">
        <v>117</v>
      </c>
      <c r="C128" t="s">
        <v>64</v>
      </c>
      <c r="D128">
        <v>51.66</v>
      </c>
      <c r="E128">
        <v>11.53</v>
      </c>
      <c r="F128" s="4">
        <v>5139.5</v>
      </c>
      <c r="G128">
        <v>5209</v>
      </c>
      <c r="H128">
        <v>5070</v>
      </c>
      <c r="I128" s="69" t="s">
        <v>118</v>
      </c>
      <c r="J128" s="69"/>
      <c r="K128" s="91" t="s">
        <v>70</v>
      </c>
      <c r="L128" s="69" t="s">
        <v>8</v>
      </c>
      <c r="M128" t="s">
        <v>10</v>
      </c>
      <c r="N128" s="69" t="s">
        <v>8</v>
      </c>
      <c r="O128" t="s">
        <v>56</v>
      </c>
      <c r="P128" t="s">
        <v>120</v>
      </c>
      <c r="Q128"/>
      <c r="R128"/>
      <c r="S128"/>
    </row>
    <row r="129" spans="1:19" s="5" customFormat="1" x14ac:dyDescent="0.25">
      <c r="A129" t="s">
        <v>930</v>
      </c>
      <c r="B129" t="s">
        <v>114</v>
      </c>
      <c r="C129" t="s">
        <v>64</v>
      </c>
      <c r="D129">
        <v>51.66</v>
      </c>
      <c r="E129">
        <v>11.53</v>
      </c>
      <c r="F129" s="4">
        <v>5137.5</v>
      </c>
      <c r="G129">
        <v>5500</v>
      </c>
      <c r="H129">
        <v>4775</v>
      </c>
      <c r="I129" s="69" t="s">
        <v>83</v>
      </c>
      <c r="J129" s="69"/>
      <c r="K129" s="91" t="s">
        <v>70</v>
      </c>
      <c r="L129" s="69" t="s">
        <v>8</v>
      </c>
      <c r="M129" t="s">
        <v>20</v>
      </c>
      <c r="N129" s="69"/>
      <c r="O129" t="s">
        <v>67</v>
      </c>
      <c r="P129" t="s">
        <v>121</v>
      </c>
      <c r="Q129"/>
      <c r="R129"/>
      <c r="S129"/>
    </row>
    <row r="130" spans="1:19" s="5" customFormat="1" x14ac:dyDescent="0.25">
      <c r="A130" t="s">
        <v>930</v>
      </c>
      <c r="B130" t="s">
        <v>114</v>
      </c>
      <c r="C130" t="s">
        <v>64</v>
      </c>
      <c r="D130">
        <v>51.66</v>
      </c>
      <c r="E130">
        <v>11.53</v>
      </c>
      <c r="F130" s="4">
        <v>5137.5</v>
      </c>
      <c r="G130">
        <v>5500</v>
      </c>
      <c r="H130">
        <v>4775</v>
      </c>
      <c r="I130" s="69" t="s">
        <v>101</v>
      </c>
      <c r="J130" s="69"/>
      <c r="K130" s="91" t="s">
        <v>70</v>
      </c>
      <c r="L130" s="69" t="s">
        <v>8</v>
      </c>
      <c r="M130" t="s">
        <v>20</v>
      </c>
      <c r="N130" s="69"/>
      <c r="O130" t="s">
        <v>67</v>
      </c>
      <c r="P130" t="s">
        <v>122</v>
      </c>
      <c r="Q130"/>
      <c r="R130"/>
      <c r="S130"/>
    </row>
    <row r="131" spans="1:19" s="5" customFormat="1" x14ac:dyDescent="0.25">
      <c r="A131" t="s">
        <v>930</v>
      </c>
      <c r="B131" t="s">
        <v>114</v>
      </c>
      <c r="C131" t="s">
        <v>64</v>
      </c>
      <c r="D131">
        <v>51.66</v>
      </c>
      <c r="E131">
        <v>11.53</v>
      </c>
      <c r="F131" s="4">
        <v>5137.5</v>
      </c>
      <c r="G131">
        <v>5500</v>
      </c>
      <c r="H131">
        <v>4775</v>
      </c>
      <c r="I131" s="69" t="s">
        <v>123</v>
      </c>
      <c r="J131" s="69"/>
      <c r="K131" s="91" t="s">
        <v>70</v>
      </c>
      <c r="L131" s="69" t="s">
        <v>8</v>
      </c>
      <c r="M131" t="s">
        <v>20</v>
      </c>
      <c r="N131" s="69"/>
      <c r="O131" t="s">
        <v>67</v>
      </c>
      <c r="P131" t="s">
        <v>124</v>
      </c>
      <c r="Q131"/>
      <c r="R131"/>
      <c r="S131"/>
    </row>
    <row r="132" spans="1:19" s="5" customFormat="1" x14ac:dyDescent="0.25">
      <c r="A132" t="s">
        <v>950</v>
      </c>
      <c r="B132" t="s">
        <v>114</v>
      </c>
      <c r="C132" t="s">
        <v>64</v>
      </c>
      <c r="D132">
        <v>51.66</v>
      </c>
      <c r="E132">
        <v>11.53</v>
      </c>
      <c r="F132" s="4">
        <v>5137.5</v>
      </c>
      <c r="G132">
        <v>5500</v>
      </c>
      <c r="H132">
        <v>4775</v>
      </c>
      <c r="I132" s="69" t="s">
        <v>101</v>
      </c>
      <c r="J132" s="69"/>
      <c r="K132" s="91" t="s">
        <v>70</v>
      </c>
      <c r="L132" s="69" t="s">
        <v>8</v>
      </c>
      <c r="M132" t="s">
        <v>20</v>
      </c>
      <c r="N132" s="69"/>
      <c r="O132" t="s">
        <v>67</v>
      </c>
      <c r="P132" t="s">
        <v>125</v>
      </c>
      <c r="Q132"/>
      <c r="R132"/>
      <c r="S132"/>
    </row>
    <row r="133" spans="1:19" s="5" customFormat="1" x14ac:dyDescent="0.25">
      <c r="A133" t="s">
        <v>930</v>
      </c>
      <c r="B133" t="s">
        <v>114</v>
      </c>
      <c r="C133" t="s">
        <v>64</v>
      </c>
      <c r="D133">
        <v>51.66</v>
      </c>
      <c r="E133">
        <v>11.53</v>
      </c>
      <c r="F133" s="4">
        <v>5137.5</v>
      </c>
      <c r="G133">
        <v>5500</v>
      </c>
      <c r="H133">
        <v>4775</v>
      </c>
      <c r="I133" s="69" t="s">
        <v>92</v>
      </c>
      <c r="J133" s="69"/>
      <c r="K133" s="91" t="s">
        <v>70</v>
      </c>
      <c r="L133" s="69" t="s">
        <v>8</v>
      </c>
      <c r="M133" t="s">
        <v>20</v>
      </c>
      <c r="N133" s="69"/>
      <c r="O133" t="s">
        <v>67</v>
      </c>
      <c r="P133" t="s">
        <v>126</v>
      </c>
      <c r="Q133"/>
      <c r="R133"/>
      <c r="S133"/>
    </row>
    <row r="134" spans="1:19" s="5" customFormat="1" x14ac:dyDescent="0.25">
      <c r="A134" t="s">
        <v>951</v>
      </c>
      <c r="B134" t="s">
        <v>114</v>
      </c>
      <c r="C134" t="s">
        <v>64</v>
      </c>
      <c r="D134">
        <v>51.66</v>
      </c>
      <c r="E134">
        <v>11.53</v>
      </c>
      <c r="F134" s="4">
        <v>5137.5</v>
      </c>
      <c r="G134">
        <v>5500</v>
      </c>
      <c r="H134">
        <v>4775</v>
      </c>
      <c r="I134" s="69" t="s">
        <v>92</v>
      </c>
      <c r="J134" s="69"/>
      <c r="K134" s="91" t="s">
        <v>70</v>
      </c>
      <c r="L134" s="69" t="s">
        <v>8</v>
      </c>
      <c r="M134" t="s">
        <v>20</v>
      </c>
      <c r="N134" s="69"/>
      <c r="O134" t="s">
        <v>67</v>
      </c>
      <c r="P134" t="s">
        <v>127</v>
      </c>
      <c r="Q134"/>
      <c r="R134"/>
      <c r="S134"/>
    </row>
    <row r="135" spans="1:19" s="5" customFormat="1" x14ac:dyDescent="0.25">
      <c r="A135" s="5" t="s">
        <v>128</v>
      </c>
      <c r="D135" s="5">
        <f>AVERAGE(D99:D134)</f>
        <v>51.356083333333352</v>
      </c>
      <c r="E135" s="5">
        <f>AVERAGE(E99:E134)</f>
        <v>11.642287222222215</v>
      </c>
      <c r="F135" s="5">
        <f>AVERAGE(F99:F134)</f>
        <v>5125.083333333333</v>
      </c>
      <c r="G135" s="5">
        <f>AVERAGE(G99:G134)</f>
        <v>5425.9444444444443</v>
      </c>
      <c r="H135" s="5">
        <f>AVERAGE(H99:H134)</f>
        <v>4824.2222222222226</v>
      </c>
      <c r="I135" s="69"/>
      <c r="J135" s="69"/>
      <c r="K135" s="91"/>
      <c r="L135" s="69"/>
      <c r="M135"/>
      <c r="N135" s="69"/>
      <c r="O135"/>
      <c r="P135"/>
      <c r="Q135"/>
      <c r="R135"/>
      <c r="S135"/>
    </row>
    <row r="136" spans="1:19" x14ac:dyDescent="0.25">
      <c r="F136"/>
      <c r="I136"/>
      <c r="J136"/>
      <c r="L136"/>
      <c r="N136"/>
    </row>
    <row r="137" spans="1:19" s="5" customFormat="1" ht="30" x14ac:dyDescent="0.25">
      <c r="A137" s="1" t="s">
        <v>1006</v>
      </c>
      <c r="B137" s="1" t="s">
        <v>0</v>
      </c>
      <c r="C137" s="1" t="s">
        <v>1</v>
      </c>
      <c r="D137" s="1" t="s">
        <v>2</v>
      </c>
      <c r="E137" s="1" t="s">
        <v>3</v>
      </c>
      <c r="F137" s="2" t="s">
        <v>986</v>
      </c>
      <c r="G137" s="1" t="s">
        <v>987</v>
      </c>
      <c r="H137" s="1" t="s">
        <v>988</v>
      </c>
      <c r="I137" s="1" t="s">
        <v>989</v>
      </c>
      <c r="J137" s="1" t="s">
        <v>990</v>
      </c>
      <c r="K137" s="1" t="s">
        <v>991</v>
      </c>
      <c r="L137" s="1" t="s">
        <v>992</v>
      </c>
      <c r="M137" s="1" t="s">
        <v>993</v>
      </c>
      <c r="N137" s="1" t="s">
        <v>4</v>
      </c>
      <c r="O137" s="1" t="s">
        <v>994</v>
      </c>
      <c r="P137" s="1" t="s">
        <v>995</v>
      </c>
      <c r="Q137" s="1" t="s">
        <v>996</v>
      </c>
      <c r="R137"/>
      <c r="S137"/>
    </row>
    <row r="138" spans="1:19" s="5" customFormat="1" x14ac:dyDescent="0.25">
      <c r="A138" t="s">
        <v>934</v>
      </c>
      <c r="B138" t="s">
        <v>304</v>
      </c>
      <c r="C138" t="s">
        <v>64</v>
      </c>
      <c r="D138">
        <v>51.870832999999998</v>
      </c>
      <c r="E138">
        <v>10.908333000000001</v>
      </c>
      <c r="F138" s="4">
        <v>5183</v>
      </c>
      <c r="G138">
        <v>5207</v>
      </c>
      <c r="H138">
        <v>5159</v>
      </c>
      <c r="I138" s="69" t="s">
        <v>66</v>
      </c>
      <c r="J138" s="69"/>
      <c r="K138" s="91" t="s">
        <v>70</v>
      </c>
      <c r="L138" s="69" t="s">
        <v>8</v>
      </c>
      <c r="M138" t="s">
        <v>10</v>
      </c>
      <c r="N138" s="69"/>
      <c r="O138" t="s">
        <v>56</v>
      </c>
      <c r="P138" t="s">
        <v>305</v>
      </c>
      <c r="Q138"/>
      <c r="R138"/>
      <c r="S138"/>
    </row>
    <row r="139" spans="1:19" s="5" customFormat="1" x14ac:dyDescent="0.25">
      <c r="A139" t="s">
        <v>952</v>
      </c>
      <c r="B139" t="s">
        <v>304</v>
      </c>
      <c r="C139" t="s">
        <v>64</v>
      </c>
      <c r="D139">
        <v>51.870832999999998</v>
      </c>
      <c r="E139">
        <v>10.908333000000001</v>
      </c>
      <c r="F139" s="4">
        <v>5137.5</v>
      </c>
      <c r="G139">
        <v>5500</v>
      </c>
      <c r="H139">
        <v>4775</v>
      </c>
      <c r="I139" s="69" t="s">
        <v>66</v>
      </c>
      <c r="J139" s="69"/>
      <c r="K139" s="91" t="s">
        <v>70</v>
      </c>
      <c r="L139" s="69" t="s">
        <v>8</v>
      </c>
      <c r="M139" t="s">
        <v>10</v>
      </c>
      <c r="N139" s="69"/>
      <c r="O139" t="s">
        <v>67</v>
      </c>
      <c r="P139" t="s">
        <v>306</v>
      </c>
      <c r="Q139"/>
      <c r="R139"/>
      <c r="S139"/>
    </row>
    <row r="140" spans="1:19" s="5" customFormat="1" x14ac:dyDescent="0.25">
      <c r="A140" t="s">
        <v>952</v>
      </c>
      <c r="B140" t="s">
        <v>304</v>
      </c>
      <c r="C140" t="s">
        <v>64</v>
      </c>
      <c r="D140">
        <v>51.870832999999998</v>
      </c>
      <c r="E140">
        <v>10.908333000000001</v>
      </c>
      <c r="F140" s="4">
        <v>5263</v>
      </c>
      <c r="G140">
        <v>5300</v>
      </c>
      <c r="H140">
        <v>5226</v>
      </c>
      <c r="I140" s="69" t="s">
        <v>81</v>
      </c>
      <c r="J140" s="69"/>
      <c r="K140" s="91" t="s">
        <v>70</v>
      </c>
      <c r="L140" s="69" t="s">
        <v>8</v>
      </c>
      <c r="M140" t="s">
        <v>20</v>
      </c>
      <c r="N140" s="69"/>
      <c r="O140" t="s">
        <v>56</v>
      </c>
      <c r="P140" t="s">
        <v>307</v>
      </c>
      <c r="Q140"/>
      <c r="R140"/>
      <c r="S140"/>
    </row>
    <row r="141" spans="1:19" s="5" customFormat="1" x14ac:dyDescent="0.25">
      <c r="A141" t="s">
        <v>1011</v>
      </c>
      <c r="B141" t="s">
        <v>304</v>
      </c>
      <c r="C141" t="s">
        <v>64</v>
      </c>
      <c r="D141">
        <v>51.870832999999998</v>
      </c>
      <c r="E141">
        <v>10.908333000000001</v>
      </c>
      <c r="F141" s="4">
        <v>5122</v>
      </c>
      <c r="G141">
        <v>5171</v>
      </c>
      <c r="H141">
        <v>5073</v>
      </c>
      <c r="I141" s="69" t="s">
        <v>81</v>
      </c>
      <c r="J141" s="69"/>
      <c r="K141" s="91" t="s">
        <v>70</v>
      </c>
      <c r="L141" s="69" t="s">
        <v>8</v>
      </c>
      <c r="M141" t="s">
        <v>20</v>
      </c>
      <c r="N141" s="69"/>
      <c r="O141" t="s">
        <v>56</v>
      </c>
      <c r="P141" t="s">
        <v>308</v>
      </c>
      <c r="Q141"/>
      <c r="R141"/>
      <c r="S141"/>
    </row>
    <row r="142" spans="1:19" s="5" customFormat="1" x14ac:dyDescent="0.25">
      <c r="A142" t="s">
        <v>1011</v>
      </c>
      <c r="B142" t="s">
        <v>304</v>
      </c>
      <c r="C142" t="s">
        <v>64</v>
      </c>
      <c r="D142">
        <v>51.870832999999998</v>
      </c>
      <c r="E142">
        <v>10.908333000000001</v>
      </c>
      <c r="F142" s="4">
        <v>5112</v>
      </c>
      <c r="G142">
        <v>5185</v>
      </c>
      <c r="H142">
        <v>5039</v>
      </c>
      <c r="I142" s="69" t="s">
        <v>81</v>
      </c>
      <c r="J142" s="69"/>
      <c r="K142" s="91" t="s">
        <v>70</v>
      </c>
      <c r="L142" s="69" t="s">
        <v>8</v>
      </c>
      <c r="M142" t="s">
        <v>20</v>
      </c>
      <c r="N142" s="69"/>
      <c r="O142" t="s">
        <v>56</v>
      </c>
      <c r="P142" t="s">
        <v>309</v>
      </c>
      <c r="Q142"/>
      <c r="R142"/>
      <c r="S142"/>
    </row>
    <row r="143" spans="1:19" s="5" customFormat="1" x14ac:dyDescent="0.25">
      <c r="A143" t="s">
        <v>952</v>
      </c>
      <c r="B143" t="s">
        <v>304</v>
      </c>
      <c r="C143" t="s">
        <v>64</v>
      </c>
      <c r="D143">
        <v>51.870832999999998</v>
      </c>
      <c r="E143">
        <v>10.908333000000001</v>
      </c>
      <c r="F143" s="4">
        <v>5137.5</v>
      </c>
      <c r="G143">
        <v>5500</v>
      </c>
      <c r="H143">
        <v>4775</v>
      </c>
      <c r="I143" s="69" t="s">
        <v>83</v>
      </c>
      <c r="J143" s="69"/>
      <c r="K143" s="91" t="s">
        <v>70</v>
      </c>
      <c r="L143" s="69" t="s">
        <v>8</v>
      </c>
      <c r="M143" t="s">
        <v>20</v>
      </c>
      <c r="N143" s="69"/>
      <c r="O143" t="s">
        <v>67</v>
      </c>
      <c r="P143" t="s">
        <v>310</v>
      </c>
      <c r="Q143"/>
      <c r="R143"/>
      <c r="S143"/>
    </row>
    <row r="144" spans="1:19" s="5" customFormat="1" x14ac:dyDescent="0.25">
      <c r="A144" t="s">
        <v>952</v>
      </c>
      <c r="B144" t="s">
        <v>304</v>
      </c>
      <c r="C144" t="s">
        <v>64</v>
      </c>
      <c r="D144">
        <v>51.870832999999998</v>
      </c>
      <c r="E144">
        <v>10.908333000000001</v>
      </c>
      <c r="F144" s="4">
        <v>5137.5</v>
      </c>
      <c r="G144">
        <v>5500</v>
      </c>
      <c r="H144">
        <v>4775</v>
      </c>
      <c r="I144" s="69" t="s">
        <v>83</v>
      </c>
      <c r="J144" s="69"/>
      <c r="K144" s="91" t="s">
        <v>70</v>
      </c>
      <c r="L144" s="69" t="s">
        <v>8</v>
      </c>
      <c r="M144" t="s">
        <v>20</v>
      </c>
      <c r="N144" s="69"/>
      <c r="O144" t="s">
        <v>67</v>
      </c>
      <c r="P144" t="s">
        <v>311</v>
      </c>
      <c r="Q144"/>
      <c r="R144"/>
      <c r="S144"/>
    </row>
    <row r="145" spans="1:19" s="5" customFormat="1" x14ac:dyDescent="0.25">
      <c r="A145" t="s">
        <v>952</v>
      </c>
      <c r="B145" t="s">
        <v>304</v>
      </c>
      <c r="C145" t="s">
        <v>64</v>
      </c>
      <c r="D145">
        <v>51.870832999999998</v>
      </c>
      <c r="E145">
        <v>10.908333000000001</v>
      </c>
      <c r="F145" s="4">
        <v>5137.5</v>
      </c>
      <c r="G145">
        <v>5500</v>
      </c>
      <c r="H145">
        <v>4775</v>
      </c>
      <c r="I145" s="69" t="s">
        <v>83</v>
      </c>
      <c r="J145" s="69"/>
      <c r="K145" s="91" t="s">
        <v>70</v>
      </c>
      <c r="L145" s="69" t="s">
        <v>8</v>
      </c>
      <c r="M145" t="s">
        <v>20</v>
      </c>
      <c r="N145" s="69"/>
      <c r="O145" t="s">
        <v>67</v>
      </c>
      <c r="P145" t="s">
        <v>312</v>
      </c>
      <c r="Q145"/>
      <c r="R145"/>
      <c r="S145"/>
    </row>
    <row r="146" spans="1:19" s="5" customFormat="1" x14ac:dyDescent="0.25">
      <c r="A146" t="s">
        <v>952</v>
      </c>
      <c r="B146" t="s">
        <v>304</v>
      </c>
      <c r="C146" t="s">
        <v>64</v>
      </c>
      <c r="D146">
        <v>51.870832999999998</v>
      </c>
      <c r="E146">
        <v>10.908333000000001</v>
      </c>
      <c r="F146" s="4">
        <v>5137.5</v>
      </c>
      <c r="G146">
        <v>5500</v>
      </c>
      <c r="H146">
        <v>4775</v>
      </c>
      <c r="I146" s="69" t="s">
        <v>92</v>
      </c>
      <c r="J146" s="69"/>
      <c r="K146" s="91" t="s">
        <v>70</v>
      </c>
      <c r="L146" s="69" t="s">
        <v>8</v>
      </c>
      <c r="M146" t="s">
        <v>20</v>
      </c>
      <c r="N146" s="69"/>
      <c r="O146" t="s">
        <v>67</v>
      </c>
      <c r="P146" t="s">
        <v>313</v>
      </c>
      <c r="Q146"/>
      <c r="R146"/>
      <c r="S146"/>
    </row>
    <row r="147" spans="1:19" s="5" customFormat="1" x14ac:dyDescent="0.25">
      <c r="A147" t="s">
        <v>1011</v>
      </c>
      <c r="B147" t="s">
        <v>304</v>
      </c>
      <c r="C147" t="s">
        <v>64</v>
      </c>
      <c r="D147">
        <v>51.870832999999998</v>
      </c>
      <c r="E147">
        <v>10.908333000000001</v>
      </c>
      <c r="F147" s="4">
        <v>5075</v>
      </c>
      <c r="G147">
        <v>5500</v>
      </c>
      <c r="H147">
        <v>4650</v>
      </c>
      <c r="I147" s="69" t="s">
        <v>92</v>
      </c>
      <c r="J147" s="69"/>
      <c r="K147" s="91" t="s">
        <v>70</v>
      </c>
      <c r="L147" s="69" t="s">
        <v>8</v>
      </c>
      <c r="M147" t="s">
        <v>20</v>
      </c>
      <c r="N147" s="69"/>
      <c r="O147" t="s">
        <v>67</v>
      </c>
      <c r="P147" t="s">
        <v>314</v>
      </c>
      <c r="Q147"/>
      <c r="R147"/>
      <c r="S147"/>
    </row>
    <row r="148" spans="1:19" s="5" customFormat="1" x14ac:dyDescent="0.25">
      <c r="A148" t="s">
        <v>934</v>
      </c>
      <c r="B148" t="s">
        <v>304</v>
      </c>
      <c r="C148" t="s">
        <v>64</v>
      </c>
      <c r="D148">
        <v>51.870832999999998</v>
      </c>
      <c r="E148">
        <v>10.908333000000001</v>
      </c>
      <c r="F148" s="4">
        <v>4982</v>
      </c>
      <c r="G148">
        <v>5020</v>
      </c>
      <c r="H148">
        <v>4944</v>
      </c>
      <c r="I148" s="69" t="s">
        <v>92</v>
      </c>
      <c r="J148" s="69"/>
      <c r="K148" s="91" t="s">
        <v>70</v>
      </c>
      <c r="L148" s="69" t="s">
        <v>8</v>
      </c>
      <c r="M148" t="s">
        <v>20</v>
      </c>
      <c r="N148" s="69"/>
      <c r="O148" t="s">
        <v>67</v>
      </c>
      <c r="P148" t="s">
        <v>315</v>
      </c>
      <c r="Q148"/>
      <c r="R148"/>
      <c r="S148"/>
    </row>
    <row r="149" spans="1:19" s="5" customFormat="1" x14ac:dyDescent="0.25">
      <c r="A149" t="s">
        <v>952</v>
      </c>
      <c r="B149" t="s">
        <v>304</v>
      </c>
      <c r="C149" t="s">
        <v>64</v>
      </c>
      <c r="D149">
        <v>51.870832999999998</v>
      </c>
      <c r="E149">
        <v>10.908333000000001</v>
      </c>
      <c r="F149" s="4">
        <v>5137.5</v>
      </c>
      <c r="G149">
        <v>5500</v>
      </c>
      <c r="H149">
        <v>4775</v>
      </c>
      <c r="I149" s="69" t="s">
        <v>30</v>
      </c>
      <c r="J149" s="69"/>
      <c r="K149" s="91" t="s">
        <v>70</v>
      </c>
      <c r="L149" s="69" t="s">
        <v>8</v>
      </c>
      <c r="M149" t="s">
        <v>10</v>
      </c>
      <c r="N149" s="69"/>
      <c r="O149" t="s">
        <v>67</v>
      </c>
      <c r="P149" t="s">
        <v>316</v>
      </c>
      <c r="Q149"/>
      <c r="R149"/>
      <c r="S149"/>
    </row>
    <row r="150" spans="1:19" s="5" customFormat="1" x14ac:dyDescent="0.25">
      <c r="A150" t="s">
        <v>952</v>
      </c>
      <c r="B150" t="s">
        <v>304</v>
      </c>
      <c r="C150" t="s">
        <v>64</v>
      </c>
      <c r="D150">
        <v>51.870832999999998</v>
      </c>
      <c r="E150">
        <v>10.908333000000001</v>
      </c>
      <c r="F150" s="4">
        <v>4978</v>
      </c>
      <c r="G150">
        <v>5023</v>
      </c>
      <c r="H150">
        <v>4933</v>
      </c>
      <c r="I150" s="69" t="s">
        <v>58</v>
      </c>
      <c r="J150" s="69"/>
      <c r="K150" s="91" t="s">
        <v>70</v>
      </c>
      <c r="L150" s="69" t="s">
        <v>8</v>
      </c>
      <c r="M150" t="s">
        <v>20</v>
      </c>
      <c r="N150" s="69"/>
      <c r="O150" t="s">
        <v>56</v>
      </c>
      <c r="P150" t="s">
        <v>317</v>
      </c>
      <c r="Q150"/>
      <c r="R150"/>
      <c r="S150"/>
    </row>
    <row r="151" spans="1:19" s="5" customFormat="1" x14ac:dyDescent="0.25">
      <c r="A151" t="s">
        <v>1011</v>
      </c>
      <c r="B151" t="s">
        <v>304</v>
      </c>
      <c r="C151" t="s">
        <v>64</v>
      </c>
      <c r="D151">
        <v>51.870832999999998</v>
      </c>
      <c r="E151">
        <v>10.908333000000001</v>
      </c>
      <c r="F151" s="4">
        <v>5024</v>
      </c>
      <c r="G151">
        <v>5064</v>
      </c>
      <c r="H151">
        <v>4984</v>
      </c>
      <c r="I151" s="69" t="s">
        <v>318</v>
      </c>
      <c r="J151" s="69"/>
      <c r="K151" s="91" t="s">
        <v>70</v>
      </c>
      <c r="L151" s="69" t="s">
        <v>8</v>
      </c>
      <c r="M151" t="s">
        <v>20</v>
      </c>
      <c r="N151" s="69"/>
      <c r="O151" t="s">
        <v>56</v>
      </c>
      <c r="P151" t="s">
        <v>319</v>
      </c>
      <c r="Q151"/>
      <c r="R151"/>
      <c r="S151"/>
    </row>
    <row r="152" spans="1:19" s="5" customFormat="1" x14ac:dyDescent="0.25">
      <c r="A152" t="s">
        <v>1011</v>
      </c>
      <c r="B152" t="s">
        <v>304</v>
      </c>
      <c r="C152" t="s">
        <v>64</v>
      </c>
      <c r="D152">
        <v>51.870832999999998</v>
      </c>
      <c r="E152">
        <v>10.908333000000001</v>
      </c>
      <c r="F152" s="4">
        <v>5117</v>
      </c>
      <c r="G152">
        <v>5186</v>
      </c>
      <c r="H152">
        <v>5048</v>
      </c>
      <c r="I152" s="69" t="s">
        <v>139</v>
      </c>
      <c r="J152" s="69"/>
      <c r="K152" s="91" t="s">
        <v>70</v>
      </c>
      <c r="L152" s="69" t="s">
        <v>8</v>
      </c>
      <c r="M152" t="s">
        <v>20</v>
      </c>
      <c r="N152" s="69"/>
      <c r="O152" t="s">
        <v>56</v>
      </c>
      <c r="P152" t="s">
        <v>320</v>
      </c>
      <c r="Q152"/>
      <c r="R152"/>
      <c r="S152"/>
    </row>
    <row r="153" spans="1:19" s="5" customFormat="1" x14ac:dyDescent="0.25">
      <c r="A153" t="s">
        <v>952</v>
      </c>
      <c r="B153" t="s">
        <v>304</v>
      </c>
      <c r="C153" t="s">
        <v>64</v>
      </c>
      <c r="D153">
        <v>51.870832999999998</v>
      </c>
      <c r="E153">
        <v>10.908333000000001</v>
      </c>
      <c r="F153" s="4">
        <v>5137.5</v>
      </c>
      <c r="G153">
        <v>5500</v>
      </c>
      <c r="H153">
        <v>4775</v>
      </c>
      <c r="I153" s="69" t="s">
        <v>321</v>
      </c>
      <c r="J153" s="69"/>
      <c r="K153" s="91" t="s">
        <v>70</v>
      </c>
      <c r="L153" s="69" t="s">
        <v>8</v>
      </c>
      <c r="M153" t="s">
        <v>10</v>
      </c>
      <c r="N153" s="69"/>
      <c r="O153" t="s">
        <v>67</v>
      </c>
      <c r="P153" t="s">
        <v>322</v>
      </c>
      <c r="Q153"/>
      <c r="R153"/>
      <c r="S153"/>
    </row>
    <row r="154" spans="1:19" s="5" customFormat="1" x14ac:dyDescent="0.25">
      <c r="A154" t="s">
        <v>934</v>
      </c>
      <c r="B154" t="s">
        <v>304</v>
      </c>
      <c r="C154" t="s">
        <v>64</v>
      </c>
      <c r="D154">
        <v>51.870832999999998</v>
      </c>
      <c r="E154">
        <v>10.908333000000001</v>
      </c>
      <c r="F154" s="4">
        <v>5112</v>
      </c>
      <c r="G154">
        <v>5185</v>
      </c>
      <c r="H154">
        <v>5039</v>
      </c>
      <c r="I154" s="69" t="s">
        <v>321</v>
      </c>
      <c r="J154" s="69"/>
      <c r="K154" s="91" t="s">
        <v>70</v>
      </c>
      <c r="L154" s="69" t="s">
        <v>8</v>
      </c>
      <c r="M154" t="s">
        <v>10</v>
      </c>
      <c r="N154" s="69"/>
      <c r="O154" t="s">
        <v>67</v>
      </c>
      <c r="P154" t="s">
        <v>323</v>
      </c>
      <c r="Q154"/>
      <c r="R154"/>
      <c r="S154"/>
    </row>
    <row r="155" spans="1:19" s="5" customFormat="1" x14ac:dyDescent="0.25">
      <c r="A155" t="s">
        <v>934</v>
      </c>
      <c r="B155" t="s">
        <v>304</v>
      </c>
      <c r="C155" t="s">
        <v>64</v>
      </c>
      <c r="D155">
        <v>51.870832999999998</v>
      </c>
      <c r="E155">
        <v>10.908333000000001</v>
      </c>
      <c r="F155" s="4">
        <v>4951.5</v>
      </c>
      <c r="G155">
        <v>4997</v>
      </c>
      <c r="H155">
        <v>4906</v>
      </c>
      <c r="I155" s="69" t="s">
        <v>321</v>
      </c>
      <c r="J155" s="69"/>
      <c r="K155" s="91" t="s">
        <v>70</v>
      </c>
      <c r="L155" s="69" t="s">
        <v>8</v>
      </c>
      <c r="M155" t="s">
        <v>10</v>
      </c>
      <c r="N155" s="69"/>
      <c r="O155" t="s">
        <v>67</v>
      </c>
      <c r="P155" t="s">
        <v>324</v>
      </c>
      <c r="Q155"/>
      <c r="R155"/>
      <c r="S155"/>
    </row>
    <row r="156" spans="1:19" s="5" customFormat="1" x14ac:dyDescent="0.25">
      <c r="A156" t="s">
        <v>952</v>
      </c>
      <c r="B156" t="s">
        <v>304</v>
      </c>
      <c r="C156" t="s">
        <v>64</v>
      </c>
      <c r="D156">
        <v>51.870832999999998</v>
      </c>
      <c r="E156">
        <v>10.908333000000001</v>
      </c>
      <c r="F156" s="4">
        <v>5183</v>
      </c>
      <c r="G156">
        <v>5207</v>
      </c>
      <c r="H156">
        <v>5159</v>
      </c>
      <c r="I156" s="69" t="s">
        <v>325</v>
      </c>
      <c r="J156" s="69"/>
      <c r="K156" s="91" t="s">
        <v>70</v>
      </c>
      <c r="L156" s="69" t="s">
        <v>8</v>
      </c>
      <c r="M156" t="s">
        <v>20</v>
      </c>
      <c r="N156" s="69"/>
      <c r="O156" t="s">
        <v>56</v>
      </c>
      <c r="P156" t="s">
        <v>326</v>
      </c>
      <c r="Q156"/>
      <c r="R156"/>
      <c r="S156"/>
    </row>
    <row r="157" spans="1:19" s="5" customFormat="1" x14ac:dyDescent="0.25">
      <c r="A157" t="s">
        <v>952</v>
      </c>
      <c r="B157" t="s">
        <v>304</v>
      </c>
      <c r="C157" t="s">
        <v>64</v>
      </c>
      <c r="D157">
        <v>51.870832999999998</v>
      </c>
      <c r="E157">
        <v>10.908333000000001</v>
      </c>
      <c r="F157" s="4">
        <v>5137.5</v>
      </c>
      <c r="G157">
        <v>5500</v>
      </c>
      <c r="H157">
        <v>4775</v>
      </c>
      <c r="I157" s="69" t="s">
        <v>325</v>
      </c>
      <c r="J157" s="69"/>
      <c r="K157" s="91" t="s">
        <v>70</v>
      </c>
      <c r="L157" s="69" t="s">
        <v>8</v>
      </c>
      <c r="M157" t="s">
        <v>20</v>
      </c>
      <c r="N157" s="69"/>
      <c r="O157" t="s">
        <v>67</v>
      </c>
      <c r="P157" t="s">
        <v>327</v>
      </c>
      <c r="Q157"/>
      <c r="R157"/>
      <c r="S157"/>
    </row>
    <row r="158" spans="1:19" s="5" customFormat="1" x14ac:dyDescent="0.25">
      <c r="A158" t="s">
        <v>952</v>
      </c>
      <c r="B158" t="s">
        <v>304</v>
      </c>
      <c r="C158" t="s">
        <v>64</v>
      </c>
      <c r="D158">
        <v>51.870832999999998</v>
      </c>
      <c r="E158">
        <v>10.908333000000001</v>
      </c>
      <c r="F158" s="4">
        <v>5137.5</v>
      </c>
      <c r="G158">
        <v>5500</v>
      </c>
      <c r="H158">
        <v>4775</v>
      </c>
      <c r="I158" s="69" t="s">
        <v>325</v>
      </c>
      <c r="J158" s="69"/>
      <c r="K158" s="91" t="s">
        <v>70</v>
      </c>
      <c r="L158" s="69" t="s">
        <v>8</v>
      </c>
      <c r="M158" t="s">
        <v>20</v>
      </c>
      <c r="N158" s="69"/>
      <c r="O158" t="s">
        <v>67</v>
      </c>
      <c r="P158" t="s">
        <v>328</v>
      </c>
      <c r="Q158"/>
      <c r="R158"/>
      <c r="S158"/>
    </row>
    <row r="159" spans="1:19" s="5" customFormat="1" x14ac:dyDescent="0.25">
      <c r="A159" t="s">
        <v>952</v>
      </c>
      <c r="B159" t="s">
        <v>304</v>
      </c>
      <c r="C159" t="s">
        <v>64</v>
      </c>
      <c r="D159">
        <v>51.870832999999998</v>
      </c>
      <c r="E159">
        <v>10.908333000000001</v>
      </c>
      <c r="F159" s="4">
        <v>5137.5</v>
      </c>
      <c r="G159">
        <v>5500</v>
      </c>
      <c r="H159">
        <v>4775</v>
      </c>
      <c r="I159" s="69" t="s">
        <v>329</v>
      </c>
      <c r="J159" s="69"/>
      <c r="K159" s="91" t="s">
        <v>70</v>
      </c>
      <c r="L159" s="69" t="s">
        <v>8</v>
      </c>
      <c r="M159" t="s">
        <v>15</v>
      </c>
      <c r="N159" s="69"/>
      <c r="O159" t="s">
        <v>67</v>
      </c>
      <c r="P159" t="s">
        <v>330</v>
      </c>
      <c r="Q159"/>
      <c r="R159"/>
      <c r="S159"/>
    </row>
    <row r="160" spans="1:19" s="5" customFormat="1" x14ac:dyDescent="0.25">
      <c r="A160" t="s">
        <v>952</v>
      </c>
      <c r="B160" t="s">
        <v>304</v>
      </c>
      <c r="C160" t="s">
        <v>64</v>
      </c>
      <c r="D160">
        <v>51.870832999999998</v>
      </c>
      <c r="E160">
        <v>10.908333000000001</v>
      </c>
      <c r="F160" s="4">
        <v>5039.5</v>
      </c>
      <c r="G160">
        <v>5075</v>
      </c>
      <c r="H160">
        <v>5004</v>
      </c>
      <c r="I160" s="69" t="s">
        <v>45</v>
      </c>
      <c r="J160" s="69"/>
      <c r="K160" s="91" t="s">
        <v>70</v>
      </c>
      <c r="L160" s="69" t="s">
        <v>8</v>
      </c>
      <c r="M160" t="s">
        <v>20</v>
      </c>
      <c r="N160" s="69"/>
      <c r="O160" t="s">
        <v>56</v>
      </c>
      <c r="P160" t="s">
        <v>331</v>
      </c>
      <c r="Q160"/>
      <c r="R160"/>
      <c r="S160"/>
    </row>
    <row r="161" spans="1:19" s="5" customFormat="1" x14ac:dyDescent="0.25">
      <c r="A161" t="s">
        <v>952</v>
      </c>
      <c r="B161" t="s">
        <v>304</v>
      </c>
      <c r="C161" t="s">
        <v>64</v>
      </c>
      <c r="D161">
        <v>51.870832999999998</v>
      </c>
      <c r="E161">
        <v>10.908333000000001</v>
      </c>
      <c r="F161" s="4">
        <v>5137.5</v>
      </c>
      <c r="G161">
        <v>5500</v>
      </c>
      <c r="H161">
        <v>4775</v>
      </c>
      <c r="I161" s="69" t="s">
        <v>300</v>
      </c>
      <c r="J161" s="69"/>
      <c r="K161" s="91" t="s">
        <v>70</v>
      </c>
      <c r="L161" s="69" t="s">
        <v>8</v>
      </c>
      <c r="M161" t="s">
        <v>20</v>
      </c>
      <c r="N161" s="69"/>
      <c r="O161" t="s">
        <v>67</v>
      </c>
      <c r="P161" t="s">
        <v>332</v>
      </c>
      <c r="Q161"/>
      <c r="R161"/>
      <c r="S161"/>
    </row>
    <row r="162" spans="1:19" s="5" customFormat="1" x14ac:dyDescent="0.25">
      <c r="A162" t="s">
        <v>952</v>
      </c>
      <c r="B162" t="s">
        <v>304</v>
      </c>
      <c r="C162" t="s">
        <v>64</v>
      </c>
      <c r="D162">
        <v>51.870832999999998</v>
      </c>
      <c r="E162">
        <v>10.908333000000001</v>
      </c>
      <c r="F162" s="4">
        <v>5137.5</v>
      </c>
      <c r="G162">
        <v>5500</v>
      </c>
      <c r="H162">
        <v>4775</v>
      </c>
      <c r="I162" s="69" t="s">
        <v>300</v>
      </c>
      <c r="J162" s="69"/>
      <c r="K162" s="91" t="s">
        <v>70</v>
      </c>
      <c r="L162" s="69" t="s">
        <v>8</v>
      </c>
      <c r="M162" t="s">
        <v>20</v>
      </c>
      <c r="N162" s="69"/>
      <c r="O162" t="s">
        <v>67</v>
      </c>
      <c r="P162" t="s">
        <v>333</v>
      </c>
      <c r="Q162"/>
      <c r="R162"/>
      <c r="S162"/>
    </row>
    <row r="163" spans="1:19" s="5" customFormat="1" x14ac:dyDescent="0.25">
      <c r="A163" t="s">
        <v>930</v>
      </c>
      <c r="B163" t="s">
        <v>334</v>
      </c>
      <c r="C163" t="s">
        <v>64</v>
      </c>
      <c r="D163">
        <v>51.89</v>
      </c>
      <c r="E163">
        <v>11.04</v>
      </c>
      <c r="F163" s="4">
        <v>5137.5</v>
      </c>
      <c r="G163">
        <v>5500</v>
      </c>
      <c r="H163">
        <v>4775</v>
      </c>
      <c r="I163" s="69" t="s">
        <v>66</v>
      </c>
      <c r="J163" s="69"/>
      <c r="K163" s="91" t="s">
        <v>70</v>
      </c>
      <c r="L163" s="69" t="s">
        <v>8</v>
      </c>
      <c r="M163" t="s">
        <v>10</v>
      </c>
      <c r="N163" s="69"/>
      <c r="O163" t="s">
        <v>67</v>
      </c>
      <c r="P163" t="s">
        <v>335</v>
      </c>
      <c r="Q163"/>
      <c r="R163"/>
      <c r="S163"/>
    </row>
    <row r="164" spans="1:19" s="5" customFormat="1" x14ac:dyDescent="0.25">
      <c r="A164" t="s">
        <v>930</v>
      </c>
      <c r="B164" t="s">
        <v>334</v>
      </c>
      <c r="C164" t="s">
        <v>64</v>
      </c>
      <c r="D164">
        <v>51.89</v>
      </c>
      <c r="E164">
        <v>11.04</v>
      </c>
      <c r="F164" s="4">
        <v>5053</v>
      </c>
      <c r="G164">
        <v>5080</v>
      </c>
      <c r="H164">
        <v>5026</v>
      </c>
      <c r="I164" s="69" t="s">
        <v>336</v>
      </c>
      <c r="J164" s="69"/>
      <c r="K164" s="91" t="s">
        <v>70</v>
      </c>
      <c r="L164" s="69" t="s">
        <v>8</v>
      </c>
      <c r="M164" t="s">
        <v>10</v>
      </c>
      <c r="N164" s="69"/>
      <c r="O164" t="s">
        <v>56</v>
      </c>
      <c r="P164" t="s">
        <v>337</v>
      </c>
      <c r="Q164"/>
      <c r="R164"/>
      <c r="S164"/>
    </row>
    <row r="165" spans="1:19" s="5" customFormat="1" x14ac:dyDescent="0.25">
      <c r="A165" t="s">
        <v>930</v>
      </c>
      <c r="B165" t="s">
        <v>334</v>
      </c>
      <c r="C165" t="s">
        <v>64</v>
      </c>
      <c r="D165">
        <v>51.89</v>
      </c>
      <c r="E165">
        <v>11.04</v>
      </c>
      <c r="F165" s="4">
        <v>5137.5</v>
      </c>
      <c r="G165">
        <v>5500</v>
      </c>
      <c r="H165">
        <v>4775</v>
      </c>
      <c r="I165" s="69" t="s">
        <v>338</v>
      </c>
      <c r="J165" s="69"/>
      <c r="K165" s="91" t="s">
        <v>70</v>
      </c>
      <c r="L165" s="69" t="s">
        <v>8</v>
      </c>
      <c r="M165" t="s">
        <v>10</v>
      </c>
      <c r="N165" s="69"/>
      <c r="O165" t="s">
        <v>67</v>
      </c>
      <c r="P165" t="s">
        <v>339</v>
      </c>
      <c r="Q165"/>
      <c r="R165"/>
      <c r="S165"/>
    </row>
    <row r="166" spans="1:19" s="5" customFormat="1" x14ac:dyDescent="0.25">
      <c r="A166" t="s">
        <v>930</v>
      </c>
      <c r="B166" t="s">
        <v>334</v>
      </c>
      <c r="C166" t="s">
        <v>64</v>
      </c>
      <c r="D166">
        <v>51.89</v>
      </c>
      <c r="E166">
        <v>11.04</v>
      </c>
      <c r="F166" s="4">
        <v>5137.5</v>
      </c>
      <c r="G166">
        <v>5500</v>
      </c>
      <c r="H166">
        <v>4775</v>
      </c>
      <c r="I166" s="69" t="s">
        <v>340</v>
      </c>
      <c r="J166" s="69"/>
      <c r="K166" s="91" t="s">
        <v>70</v>
      </c>
      <c r="L166" s="69" t="s">
        <v>8</v>
      </c>
      <c r="M166" t="s">
        <v>10</v>
      </c>
      <c r="N166" s="69"/>
      <c r="O166" t="s">
        <v>67</v>
      </c>
      <c r="P166" t="s">
        <v>341</v>
      </c>
      <c r="Q166"/>
      <c r="R166"/>
      <c r="S166"/>
    </row>
    <row r="167" spans="1:19" s="5" customFormat="1" x14ac:dyDescent="0.25">
      <c r="A167" t="s">
        <v>930</v>
      </c>
      <c r="B167" t="s">
        <v>334</v>
      </c>
      <c r="C167" t="s">
        <v>64</v>
      </c>
      <c r="D167">
        <v>51.89</v>
      </c>
      <c r="E167">
        <v>11.04</v>
      </c>
      <c r="F167" s="4">
        <v>5137.5</v>
      </c>
      <c r="G167">
        <v>5500</v>
      </c>
      <c r="H167">
        <v>4775</v>
      </c>
      <c r="I167" s="69" t="s">
        <v>83</v>
      </c>
      <c r="J167" s="69"/>
      <c r="K167" s="91" t="s">
        <v>70</v>
      </c>
      <c r="L167" s="69" t="s">
        <v>8</v>
      </c>
      <c r="M167" t="s">
        <v>20</v>
      </c>
      <c r="N167" s="69"/>
      <c r="O167" t="s">
        <v>67</v>
      </c>
      <c r="P167" t="s">
        <v>342</v>
      </c>
      <c r="Q167"/>
      <c r="R167"/>
      <c r="S167"/>
    </row>
    <row r="168" spans="1:19" s="5" customFormat="1" x14ac:dyDescent="0.25">
      <c r="A168" t="s">
        <v>930</v>
      </c>
      <c r="B168" t="s">
        <v>334</v>
      </c>
      <c r="C168" t="s">
        <v>64</v>
      </c>
      <c r="D168">
        <v>51.89</v>
      </c>
      <c r="E168">
        <v>11.04</v>
      </c>
      <c r="F168" s="4">
        <v>5137.5</v>
      </c>
      <c r="G168">
        <v>5500</v>
      </c>
      <c r="H168">
        <v>4775</v>
      </c>
      <c r="I168" s="69" t="s">
        <v>92</v>
      </c>
      <c r="J168" s="69"/>
      <c r="K168" s="91" t="s">
        <v>70</v>
      </c>
      <c r="L168" s="69" t="s">
        <v>8</v>
      </c>
      <c r="M168" t="s">
        <v>20</v>
      </c>
      <c r="N168" s="69"/>
      <c r="O168" t="s">
        <v>67</v>
      </c>
      <c r="P168" t="s">
        <v>343</v>
      </c>
      <c r="Q168"/>
      <c r="R168"/>
      <c r="S168"/>
    </row>
    <row r="169" spans="1:19" s="5" customFormat="1" x14ac:dyDescent="0.25">
      <c r="A169" t="s">
        <v>930</v>
      </c>
      <c r="B169" t="s">
        <v>334</v>
      </c>
      <c r="C169" t="s">
        <v>64</v>
      </c>
      <c r="D169">
        <v>51.89</v>
      </c>
      <c r="E169">
        <v>11.04</v>
      </c>
      <c r="F169" s="4">
        <v>5137.5</v>
      </c>
      <c r="G169">
        <v>5500</v>
      </c>
      <c r="H169">
        <v>4775</v>
      </c>
      <c r="I169" s="69" t="s">
        <v>92</v>
      </c>
      <c r="J169" s="69"/>
      <c r="K169" s="91" t="s">
        <v>70</v>
      </c>
      <c r="L169" s="69" t="s">
        <v>8</v>
      </c>
      <c r="M169" t="s">
        <v>20</v>
      </c>
      <c r="N169" s="69"/>
      <c r="O169" t="s">
        <v>67</v>
      </c>
      <c r="P169" t="s">
        <v>344</v>
      </c>
      <c r="Q169"/>
      <c r="R169"/>
      <c r="S169"/>
    </row>
    <row r="170" spans="1:19" s="5" customFormat="1" x14ac:dyDescent="0.25">
      <c r="A170" t="s">
        <v>930</v>
      </c>
      <c r="B170" t="s">
        <v>334</v>
      </c>
      <c r="C170" t="s">
        <v>64</v>
      </c>
      <c r="D170">
        <v>51.89</v>
      </c>
      <c r="E170">
        <v>11.04</v>
      </c>
      <c r="F170" s="4">
        <v>5122</v>
      </c>
      <c r="G170">
        <v>5171</v>
      </c>
      <c r="H170">
        <v>5073</v>
      </c>
      <c r="I170" s="69" t="s">
        <v>92</v>
      </c>
      <c r="J170" s="69"/>
      <c r="K170" s="91" t="s">
        <v>70</v>
      </c>
      <c r="L170" s="69" t="s">
        <v>8</v>
      </c>
      <c r="M170" t="s">
        <v>20</v>
      </c>
      <c r="N170" s="69"/>
      <c r="O170" t="s">
        <v>56</v>
      </c>
      <c r="P170" t="s">
        <v>345</v>
      </c>
      <c r="Q170"/>
      <c r="R170"/>
      <c r="S170"/>
    </row>
    <row r="171" spans="1:19" s="5" customFormat="1" x14ac:dyDescent="0.25">
      <c r="A171" t="s">
        <v>930</v>
      </c>
      <c r="B171" t="s">
        <v>334</v>
      </c>
      <c r="C171" t="s">
        <v>64</v>
      </c>
      <c r="D171">
        <v>51.89</v>
      </c>
      <c r="E171">
        <v>11.04</v>
      </c>
      <c r="F171" s="4">
        <v>5137.5</v>
      </c>
      <c r="G171">
        <v>5500</v>
      </c>
      <c r="H171">
        <v>4775</v>
      </c>
      <c r="I171" s="69" t="s">
        <v>30</v>
      </c>
      <c r="J171" s="69"/>
      <c r="K171" s="91" t="s">
        <v>70</v>
      </c>
      <c r="L171" s="69" t="s">
        <v>8</v>
      </c>
      <c r="M171" t="s">
        <v>10</v>
      </c>
      <c r="N171" s="69"/>
      <c r="O171" t="s">
        <v>67</v>
      </c>
      <c r="P171" t="s">
        <v>346</v>
      </c>
      <c r="Q171"/>
      <c r="R171"/>
      <c r="S171"/>
    </row>
    <row r="172" spans="1:19" s="5" customFormat="1" x14ac:dyDescent="0.25">
      <c r="A172" t="s">
        <v>930</v>
      </c>
      <c r="B172" t="s">
        <v>334</v>
      </c>
      <c r="C172" t="s">
        <v>64</v>
      </c>
      <c r="D172">
        <v>51.89</v>
      </c>
      <c r="E172">
        <v>11.04</v>
      </c>
      <c r="F172" s="4">
        <v>5137.5</v>
      </c>
      <c r="G172">
        <v>5500</v>
      </c>
      <c r="H172">
        <v>4775</v>
      </c>
      <c r="I172" s="69" t="s">
        <v>30</v>
      </c>
      <c r="J172" s="69"/>
      <c r="K172" s="91" t="s">
        <v>70</v>
      </c>
      <c r="L172" s="69" t="s">
        <v>8</v>
      </c>
      <c r="M172" t="s">
        <v>10</v>
      </c>
      <c r="N172" s="69"/>
      <c r="O172" t="s">
        <v>67</v>
      </c>
      <c r="P172" t="s">
        <v>347</v>
      </c>
      <c r="Q172"/>
      <c r="R172"/>
      <c r="S172"/>
    </row>
    <row r="173" spans="1:19" s="5" customFormat="1" x14ac:dyDescent="0.25">
      <c r="A173" t="s">
        <v>953</v>
      </c>
      <c r="B173" t="s">
        <v>334</v>
      </c>
      <c r="C173" t="s">
        <v>64</v>
      </c>
      <c r="D173">
        <v>51.89</v>
      </c>
      <c r="E173">
        <v>11.04</v>
      </c>
      <c r="F173" s="4">
        <v>5129</v>
      </c>
      <c r="G173">
        <v>5206</v>
      </c>
      <c r="H173">
        <v>5052</v>
      </c>
      <c r="I173" s="69" t="s">
        <v>30</v>
      </c>
      <c r="J173" s="69" t="s">
        <v>241</v>
      </c>
      <c r="K173" s="91" t="s">
        <v>70</v>
      </c>
      <c r="L173" s="69" t="s">
        <v>8</v>
      </c>
      <c r="M173" t="s">
        <v>10</v>
      </c>
      <c r="N173" s="69" t="s">
        <v>60</v>
      </c>
      <c r="O173" t="s">
        <v>56</v>
      </c>
      <c r="P173" t="s">
        <v>348</v>
      </c>
      <c r="Q173" t="s">
        <v>349</v>
      </c>
      <c r="R173"/>
      <c r="S173"/>
    </row>
    <row r="174" spans="1:19" s="5" customFormat="1" x14ac:dyDescent="0.25">
      <c r="A174" t="s">
        <v>954</v>
      </c>
      <c r="B174" t="s">
        <v>334</v>
      </c>
      <c r="C174" t="s">
        <v>64</v>
      </c>
      <c r="D174">
        <v>51.89</v>
      </c>
      <c r="E174">
        <v>11.04</v>
      </c>
      <c r="F174" s="4">
        <v>5137.5</v>
      </c>
      <c r="G174">
        <v>5500</v>
      </c>
      <c r="H174">
        <v>4775</v>
      </c>
      <c r="I174" s="69" t="s">
        <v>350</v>
      </c>
      <c r="J174" s="69" t="s">
        <v>119</v>
      </c>
      <c r="K174" s="91" t="s">
        <v>70</v>
      </c>
      <c r="L174" s="69" t="s">
        <v>8</v>
      </c>
      <c r="M174" t="s">
        <v>10</v>
      </c>
      <c r="N174" s="69" t="s">
        <v>8</v>
      </c>
      <c r="O174"/>
      <c r="P174" t="s">
        <v>351</v>
      </c>
      <c r="Q174" t="s">
        <v>352</v>
      </c>
      <c r="R174"/>
      <c r="S174"/>
    </row>
    <row r="175" spans="1:19" s="5" customFormat="1" x14ac:dyDescent="0.25">
      <c r="A175" t="s">
        <v>930</v>
      </c>
      <c r="B175" t="s">
        <v>334</v>
      </c>
      <c r="C175" t="s">
        <v>64</v>
      </c>
      <c r="D175">
        <v>51.89</v>
      </c>
      <c r="E175">
        <v>11.04</v>
      </c>
      <c r="F175" s="4">
        <v>5041</v>
      </c>
      <c r="G175">
        <v>5079</v>
      </c>
      <c r="H175">
        <v>5003</v>
      </c>
      <c r="I175" s="69" t="s">
        <v>318</v>
      </c>
      <c r="J175" s="69"/>
      <c r="K175" s="91" t="s">
        <v>70</v>
      </c>
      <c r="L175" s="69" t="s">
        <v>8</v>
      </c>
      <c r="M175" t="s">
        <v>20</v>
      </c>
      <c r="N175" s="69"/>
      <c r="O175" t="s">
        <v>56</v>
      </c>
      <c r="P175" t="s">
        <v>353</v>
      </c>
      <c r="Q175"/>
      <c r="R175"/>
      <c r="S175"/>
    </row>
    <row r="176" spans="1:19" s="5" customFormat="1" x14ac:dyDescent="0.25">
      <c r="A176" t="s">
        <v>953</v>
      </c>
      <c r="B176" t="s">
        <v>334</v>
      </c>
      <c r="C176" t="s">
        <v>64</v>
      </c>
      <c r="D176">
        <v>51.89</v>
      </c>
      <c r="E176">
        <v>11.04</v>
      </c>
      <c r="F176" s="4">
        <v>5137</v>
      </c>
      <c r="G176">
        <v>5207</v>
      </c>
      <c r="H176">
        <v>5067</v>
      </c>
      <c r="I176" s="69" t="s">
        <v>354</v>
      </c>
      <c r="J176" s="69" t="s">
        <v>119</v>
      </c>
      <c r="K176" s="91" t="s">
        <v>70</v>
      </c>
      <c r="L176" s="69" t="s">
        <v>8</v>
      </c>
      <c r="M176" t="s">
        <v>20</v>
      </c>
      <c r="N176" s="69" t="s">
        <v>8</v>
      </c>
      <c r="O176" t="s">
        <v>56</v>
      </c>
      <c r="P176" t="s">
        <v>355</v>
      </c>
      <c r="Q176" t="s">
        <v>356</v>
      </c>
      <c r="R176"/>
      <c r="S176"/>
    </row>
    <row r="177" spans="1:19" s="5" customFormat="1" x14ac:dyDescent="0.25">
      <c r="A177" t="s">
        <v>955</v>
      </c>
      <c r="B177" t="s">
        <v>334</v>
      </c>
      <c r="C177" t="s">
        <v>64</v>
      </c>
      <c r="D177">
        <v>51.89</v>
      </c>
      <c r="E177">
        <v>11.04</v>
      </c>
      <c r="F177" s="4">
        <v>4989</v>
      </c>
      <c r="G177">
        <v>5032</v>
      </c>
      <c r="H177">
        <v>4946</v>
      </c>
      <c r="I177" s="69" t="s">
        <v>357</v>
      </c>
      <c r="J177" s="69" t="s">
        <v>119</v>
      </c>
      <c r="K177" s="91" t="s">
        <v>70</v>
      </c>
      <c r="L177" s="69" t="s">
        <v>8</v>
      </c>
      <c r="M177" t="s">
        <v>20</v>
      </c>
      <c r="N177" s="69" t="s">
        <v>8</v>
      </c>
      <c r="O177" t="s">
        <v>56</v>
      </c>
      <c r="P177" t="s">
        <v>358</v>
      </c>
      <c r="Q177" t="s">
        <v>359</v>
      </c>
      <c r="R177"/>
      <c r="S177"/>
    </row>
    <row r="178" spans="1:19" s="5" customFormat="1" x14ac:dyDescent="0.25">
      <c r="A178" t="s">
        <v>956</v>
      </c>
      <c r="B178" t="s">
        <v>334</v>
      </c>
      <c r="C178" t="s">
        <v>64</v>
      </c>
      <c r="D178">
        <v>51.89</v>
      </c>
      <c r="E178">
        <v>11.04</v>
      </c>
      <c r="F178" s="4">
        <v>5038</v>
      </c>
      <c r="G178">
        <v>5079</v>
      </c>
      <c r="H178">
        <v>4997</v>
      </c>
      <c r="I178" s="69" t="s">
        <v>360</v>
      </c>
      <c r="J178" s="69" t="s">
        <v>361</v>
      </c>
      <c r="K178" s="91" t="s">
        <v>70</v>
      </c>
      <c r="L178" s="69" t="s">
        <v>8</v>
      </c>
      <c r="M178" t="s">
        <v>20</v>
      </c>
      <c r="N178" s="69" t="s">
        <v>60</v>
      </c>
      <c r="O178" t="s">
        <v>56</v>
      </c>
      <c r="P178" t="s">
        <v>362</v>
      </c>
      <c r="Q178" t="s">
        <v>363</v>
      </c>
      <c r="R178"/>
      <c r="S178"/>
    </row>
    <row r="179" spans="1:19" s="5" customFormat="1" x14ac:dyDescent="0.25">
      <c r="A179" t="s">
        <v>930</v>
      </c>
      <c r="B179" t="s">
        <v>334</v>
      </c>
      <c r="C179" t="s">
        <v>64</v>
      </c>
      <c r="D179">
        <v>51.89</v>
      </c>
      <c r="E179">
        <v>11.04</v>
      </c>
      <c r="F179" s="4">
        <v>5137.5</v>
      </c>
      <c r="G179">
        <v>5500</v>
      </c>
      <c r="H179">
        <v>4775</v>
      </c>
      <c r="I179" s="69" t="s">
        <v>101</v>
      </c>
      <c r="J179" s="69"/>
      <c r="K179" s="91" t="s">
        <v>70</v>
      </c>
      <c r="L179" s="69" t="s">
        <v>8</v>
      </c>
      <c r="M179" t="s">
        <v>20</v>
      </c>
      <c r="N179" s="69"/>
      <c r="O179" t="s">
        <v>67</v>
      </c>
      <c r="P179" t="s">
        <v>364</v>
      </c>
      <c r="Q179"/>
      <c r="R179"/>
      <c r="S179"/>
    </row>
    <row r="180" spans="1:19" s="5" customFormat="1" x14ac:dyDescent="0.25">
      <c r="A180" t="s">
        <v>930</v>
      </c>
      <c r="B180" t="s">
        <v>334</v>
      </c>
      <c r="C180" t="s">
        <v>64</v>
      </c>
      <c r="D180">
        <v>51.89</v>
      </c>
      <c r="E180">
        <v>11.04</v>
      </c>
      <c r="F180" s="4">
        <v>4989</v>
      </c>
      <c r="G180">
        <v>5030</v>
      </c>
      <c r="H180">
        <v>4948</v>
      </c>
      <c r="I180" s="69" t="s">
        <v>101</v>
      </c>
      <c r="J180" s="69"/>
      <c r="K180" s="91" t="s">
        <v>70</v>
      </c>
      <c r="L180" s="69" t="s">
        <v>8</v>
      </c>
      <c r="M180" t="s">
        <v>20</v>
      </c>
      <c r="N180" s="69"/>
      <c r="O180" t="s">
        <v>56</v>
      </c>
      <c r="P180" t="s">
        <v>365</v>
      </c>
      <c r="Q180"/>
      <c r="R180"/>
      <c r="S180"/>
    </row>
    <row r="181" spans="1:19" s="5" customFormat="1" x14ac:dyDescent="0.25">
      <c r="A181" t="s">
        <v>930</v>
      </c>
      <c r="B181" t="s">
        <v>334</v>
      </c>
      <c r="C181" t="s">
        <v>64</v>
      </c>
      <c r="D181">
        <v>51.89</v>
      </c>
      <c r="E181">
        <v>11.04</v>
      </c>
      <c r="F181" s="4">
        <v>5137.5</v>
      </c>
      <c r="G181">
        <v>5500</v>
      </c>
      <c r="H181">
        <v>4775</v>
      </c>
      <c r="I181" s="69" t="s">
        <v>33</v>
      </c>
      <c r="J181" s="69"/>
      <c r="K181" s="91" t="s">
        <v>70</v>
      </c>
      <c r="L181" s="69" t="s">
        <v>8</v>
      </c>
      <c r="M181" t="s">
        <v>20</v>
      </c>
      <c r="N181" s="69"/>
      <c r="O181" t="s">
        <v>67</v>
      </c>
      <c r="P181" t="s">
        <v>366</v>
      </c>
      <c r="Q181"/>
      <c r="R181"/>
      <c r="S181"/>
    </row>
    <row r="182" spans="1:19" s="5" customFormat="1" x14ac:dyDescent="0.25">
      <c r="A182" t="s">
        <v>930</v>
      </c>
      <c r="B182" t="s">
        <v>334</v>
      </c>
      <c r="C182" t="s">
        <v>64</v>
      </c>
      <c r="D182">
        <v>51.89</v>
      </c>
      <c r="E182">
        <v>11.04</v>
      </c>
      <c r="F182" s="4">
        <v>5137.5</v>
      </c>
      <c r="G182">
        <v>5500</v>
      </c>
      <c r="H182">
        <v>4775</v>
      </c>
      <c r="I182" s="69" t="s">
        <v>33</v>
      </c>
      <c r="J182" s="69"/>
      <c r="K182" s="91" t="s">
        <v>70</v>
      </c>
      <c r="L182" s="69" t="s">
        <v>8</v>
      </c>
      <c r="M182" t="s">
        <v>20</v>
      </c>
      <c r="N182" s="69"/>
      <c r="O182" t="s">
        <v>67</v>
      </c>
      <c r="P182" t="s">
        <v>367</v>
      </c>
      <c r="Q182"/>
      <c r="R182"/>
      <c r="S182"/>
    </row>
    <row r="183" spans="1:19" s="5" customFormat="1" x14ac:dyDescent="0.25">
      <c r="A183" t="s">
        <v>930</v>
      </c>
      <c r="B183" t="s">
        <v>334</v>
      </c>
      <c r="C183" t="s">
        <v>64</v>
      </c>
      <c r="D183">
        <v>51.89</v>
      </c>
      <c r="E183">
        <v>11.04</v>
      </c>
      <c r="F183" s="4">
        <v>5137.5</v>
      </c>
      <c r="G183">
        <v>5500</v>
      </c>
      <c r="H183">
        <v>4775</v>
      </c>
      <c r="I183" s="69" t="s">
        <v>33</v>
      </c>
      <c r="J183" s="69"/>
      <c r="K183" s="91" t="s">
        <v>70</v>
      </c>
      <c r="L183" s="69" t="s">
        <v>8</v>
      </c>
      <c r="M183" t="s">
        <v>20</v>
      </c>
      <c r="N183" s="69"/>
      <c r="O183" t="s">
        <v>67</v>
      </c>
      <c r="P183" t="s">
        <v>368</v>
      </c>
      <c r="Q183"/>
      <c r="R183"/>
      <c r="S183"/>
    </row>
    <row r="184" spans="1:19" s="5" customFormat="1" x14ac:dyDescent="0.25">
      <c r="A184" t="s">
        <v>930</v>
      </c>
      <c r="B184" t="s">
        <v>334</v>
      </c>
      <c r="C184" t="s">
        <v>64</v>
      </c>
      <c r="D184">
        <v>51.89</v>
      </c>
      <c r="E184">
        <v>11.04</v>
      </c>
      <c r="F184" s="4">
        <v>5137.5</v>
      </c>
      <c r="G184">
        <v>5500</v>
      </c>
      <c r="H184">
        <v>4775</v>
      </c>
      <c r="I184" s="69" t="s">
        <v>33</v>
      </c>
      <c r="J184" s="69"/>
      <c r="K184" s="91" t="s">
        <v>70</v>
      </c>
      <c r="L184" s="69" t="s">
        <v>8</v>
      </c>
      <c r="M184" t="s">
        <v>20</v>
      </c>
      <c r="N184" s="69"/>
      <c r="O184" t="s">
        <v>67</v>
      </c>
      <c r="P184" t="s">
        <v>369</v>
      </c>
      <c r="Q184"/>
      <c r="R184"/>
      <c r="S184"/>
    </row>
    <row r="185" spans="1:19" s="5" customFormat="1" x14ac:dyDescent="0.25">
      <c r="A185" t="s">
        <v>955</v>
      </c>
      <c r="B185" t="s">
        <v>334</v>
      </c>
      <c r="C185" t="s">
        <v>64</v>
      </c>
      <c r="D185">
        <v>51.89</v>
      </c>
      <c r="E185">
        <v>11.04</v>
      </c>
      <c r="F185" s="4">
        <v>5129</v>
      </c>
      <c r="G185">
        <v>5206</v>
      </c>
      <c r="H185">
        <v>5052</v>
      </c>
      <c r="I185" s="69" t="s">
        <v>33</v>
      </c>
      <c r="J185" s="69" t="s">
        <v>241</v>
      </c>
      <c r="K185" s="91" t="s">
        <v>70</v>
      </c>
      <c r="L185" s="69" t="s">
        <v>8</v>
      </c>
      <c r="M185" t="s">
        <v>20</v>
      </c>
      <c r="N185" s="69" t="s">
        <v>60</v>
      </c>
      <c r="O185" t="s">
        <v>56</v>
      </c>
      <c r="P185" t="s">
        <v>370</v>
      </c>
      <c r="Q185" t="s">
        <v>371</v>
      </c>
      <c r="R185"/>
      <c r="S185"/>
    </row>
    <row r="186" spans="1:19" s="5" customFormat="1" x14ac:dyDescent="0.25">
      <c r="A186" t="s">
        <v>951</v>
      </c>
      <c r="B186" t="s">
        <v>334</v>
      </c>
      <c r="C186" t="s">
        <v>64</v>
      </c>
      <c r="D186">
        <v>51.89</v>
      </c>
      <c r="E186">
        <v>11.04</v>
      </c>
      <c r="F186" s="4">
        <v>5122</v>
      </c>
      <c r="G186">
        <v>5171</v>
      </c>
      <c r="H186">
        <v>5073</v>
      </c>
      <c r="I186" s="69" t="s">
        <v>33</v>
      </c>
      <c r="J186" s="69"/>
      <c r="K186" s="91" t="s">
        <v>70</v>
      </c>
      <c r="L186" s="69" t="s">
        <v>8</v>
      </c>
      <c r="M186" t="s">
        <v>20</v>
      </c>
      <c r="N186" s="69"/>
      <c r="O186" t="s">
        <v>56</v>
      </c>
      <c r="P186" t="s">
        <v>372</v>
      </c>
      <c r="Q186"/>
      <c r="R186"/>
      <c r="S186"/>
    </row>
    <row r="187" spans="1:19" s="5" customFormat="1" x14ac:dyDescent="0.25">
      <c r="A187" t="s">
        <v>955</v>
      </c>
      <c r="B187" t="s">
        <v>334</v>
      </c>
      <c r="C187" t="s">
        <v>64</v>
      </c>
      <c r="D187">
        <v>51.89</v>
      </c>
      <c r="E187">
        <v>11.04</v>
      </c>
      <c r="F187" s="4">
        <v>5105</v>
      </c>
      <c r="G187">
        <v>5206</v>
      </c>
      <c r="H187">
        <v>5004</v>
      </c>
      <c r="I187" s="69" t="s">
        <v>373</v>
      </c>
      <c r="J187" s="69" t="s">
        <v>119</v>
      </c>
      <c r="K187" s="91" t="s">
        <v>70</v>
      </c>
      <c r="L187" s="69" t="s">
        <v>8</v>
      </c>
      <c r="M187" t="s">
        <v>20</v>
      </c>
      <c r="N187" s="69" t="s">
        <v>8</v>
      </c>
      <c r="O187" t="s">
        <v>56</v>
      </c>
      <c r="P187" t="s">
        <v>374</v>
      </c>
      <c r="Q187" t="s">
        <v>375</v>
      </c>
      <c r="R187"/>
      <c r="S187"/>
    </row>
    <row r="188" spans="1:19" x14ac:dyDescent="0.25">
      <c r="A188" t="s">
        <v>951</v>
      </c>
      <c r="B188" t="s">
        <v>334</v>
      </c>
      <c r="C188" t="s">
        <v>64</v>
      </c>
      <c r="D188">
        <v>51.89</v>
      </c>
      <c r="E188">
        <v>11.04</v>
      </c>
      <c r="F188" s="4">
        <v>5183</v>
      </c>
      <c r="G188">
        <v>5207</v>
      </c>
      <c r="H188">
        <v>5159</v>
      </c>
      <c r="I188" s="69" t="s">
        <v>45</v>
      </c>
      <c r="K188" s="91" t="s">
        <v>70</v>
      </c>
      <c r="L188" s="69" t="s">
        <v>8</v>
      </c>
      <c r="M188" t="s">
        <v>20</v>
      </c>
      <c r="O188" t="s">
        <v>56</v>
      </c>
      <c r="P188" t="s">
        <v>376</v>
      </c>
    </row>
    <row r="189" spans="1:19" x14ac:dyDescent="0.25">
      <c r="A189" t="s">
        <v>930</v>
      </c>
      <c r="B189" t="s">
        <v>334</v>
      </c>
      <c r="C189" t="s">
        <v>64</v>
      </c>
      <c r="D189">
        <v>51.89</v>
      </c>
      <c r="E189">
        <v>11.04</v>
      </c>
      <c r="F189" s="4">
        <v>5137.5</v>
      </c>
      <c r="G189">
        <v>5500</v>
      </c>
      <c r="H189">
        <v>4775</v>
      </c>
      <c r="I189" s="69" t="s">
        <v>45</v>
      </c>
      <c r="K189" s="91" t="s">
        <v>70</v>
      </c>
      <c r="L189" s="69" t="s">
        <v>8</v>
      </c>
      <c r="M189" t="s">
        <v>20</v>
      </c>
      <c r="O189" t="s">
        <v>67</v>
      </c>
      <c r="P189" t="s">
        <v>377</v>
      </c>
    </row>
    <row r="190" spans="1:19" s="5" customFormat="1" x14ac:dyDescent="0.25">
      <c r="A190" t="s">
        <v>930</v>
      </c>
      <c r="B190" t="s">
        <v>334</v>
      </c>
      <c r="C190" t="s">
        <v>64</v>
      </c>
      <c r="D190">
        <v>51.89</v>
      </c>
      <c r="E190">
        <v>11.04</v>
      </c>
      <c r="F190" s="4">
        <v>5137.5</v>
      </c>
      <c r="G190">
        <v>5500</v>
      </c>
      <c r="H190">
        <v>4775</v>
      </c>
      <c r="I190" s="69" t="s">
        <v>45</v>
      </c>
      <c r="J190" s="69"/>
      <c r="K190" s="91" t="s">
        <v>70</v>
      </c>
      <c r="L190" s="69" t="s">
        <v>8</v>
      </c>
      <c r="M190" t="s">
        <v>20</v>
      </c>
      <c r="N190" s="69"/>
      <c r="O190" t="s">
        <v>67</v>
      </c>
      <c r="P190" t="s">
        <v>378</v>
      </c>
      <c r="Q190"/>
      <c r="R190"/>
      <c r="S190"/>
    </row>
    <row r="191" spans="1:19" x14ac:dyDescent="0.25">
      <c r="A191" t="s">
        <v>930</v>
      </c>
      <c r="B191" t="s">
        <v>334</v>
      </c>
      <c r="C191" t="s">
        <v>64</v>
      </c>
      <c r="D191">
        <v>51.89</v>
      </c>
      <c r="E191">
        <v>11.04</v>
      </c>
      <c r="F191" s="4">
        <v>5137.5</v>
      </c>
      <c r="G191">
        <v>5500</v>
      </c>
      <c r="H191">
        <v>4775</v>
      </c>
      <c r="I191" s="69" t="s">
        <v>45</v>
      </c>
      <c r="K191" s="91" t="s">
        <v>70</v>
      </c>
      <c r="L191" s="69" t="s">
        <v>8</v>
      </c>
      <c r="M191" t="s">
        <v>20</v>
      </c>
      <c r="O191" t="s">
        <v>67</v>
      </c>
      <c r="P191" t="s">
        <v>379</v>
      </c>
    </row>
    <row r="192" spans="1:19" x14ac:dyDescent="0.25">
      <c r="A192" t="s">
        <v>930</v>
      </c>
      <c r="B192" t="s">
        <v>334</v>
      </c>
      <c r="C192" t="s">
        <v>64</v>
      </c>
      <c r="D192">
        <v>51.89</v>
      </c>
      <c r="E192">
        <v>11.04</v>
      </c>
      <c r="F192" s="4">
        <v>5272.5</v>
      </c>
      <c r="G192">
        <v>5298</v>
      </c>
      <c r="H192">
        <v>5247</v>
      </c>
      <c r="I192" s="69" t="s">
        <v>300</v>
      </c>
      <c r="K192" s="91" t="s">
        <v>70</v>
      </c>
      <c r="L192" s="69" t="s">
        <v>8</v>
      </c>
      <c r="M192" t="s">
        <v>20</v>
      </c>
      <c r="O192" t="s">
        <v>56</v>
      </c>
      <c r="P192" t="s">
        <v>380</v>
      </c>
    </row>
    <row r="193" spans="1:19" s="5" customFormat="1" x14ac:dyDescent="0.25">
      <c r="A193" t="s">
        <v>955</v>
      </c>
      <c r="B193" t="s">
        <v>334</v>
      </c>
      <c r="C193" t="s">
        <v>64</v>
      </c>
      <c r="D193">
        <v>51.89</v>
      </c>
      <c r="E193">
        <v>11.04</v>
      </c>
      <c r="F193" s="4">
        <v>4988</v>
      </c>
      <c r="G193">
        <v>5034</v>
      </c>
      <c r="H193">
        <v>4942</v>
      </c>
      <c r="I193" s="69" t="s">
        <v>382</v>
      </c>
      <c r="J193" s="69" t="s">
        <v>361</v>
      </c>
      <c r="K193" s="91" t="s">
        <v>381</v>
      </c>
      <c r="L193" s="69" t="s">
        <v>8</v>
      </c>
      <c r="M193" t="s">
        <v>10</v>
      </c>
      <c r="N193" s="69" t="s">
        <v>60</v>
      </c>
      <c r="O193" t="s">
        <v>56</v>
      </c>
      <c r="P193" t="s">
        <v>383</v>
      </c>
      <c r="Q193" t="s">
        <v>384</v>
      </c>
      <c r="R193"/>
      <c r="S193"/>
    </row>
    <row r="194" spans="1:19" s="5" customFormat="1" x14ac:dyDescent="0.25">
      <c r="A194" s="5" t="s">
        <v>385</v>
      </c>
      <c r="D194" s="5">
        <f>AVERAGE(D138:D193)</f>
        <v>51.881443303571402</v>
      </c>
      <c r="E194" s="5">
        <f t="shared" ref="E194:H194" si="4">AVERAGE(E138:E193)</f>
        <v>10.981220089285717</v>
      </c>
      <c r="F194" s="5">
        <f t="shared" si="4"/>
        <v>5114.7678571428569</v>
      </c>
      <c r="G194" s="5">
        <f t="shared" si="4"/>
        <v>5332.6071428571431</v>
      </c>
      <c r="H194" s="5">
        <f t="shared" si="4"/>
        <v>4896.9285714285716</v>
      </c>
      <c r="I194" s="69"/>
      <c r="J194" s="69"/>
      <c r="K194" s="91"/>
      <c r="L194" s="69"/>
      <c r="M194"/>
      <c r="N194" s="69"/>
      <c r="O194"/>
      <c r="P194"/>
      <c r="Q194"/>
      <c r="R194"/>
      <c r="S194"/>
    </row>
    <row r="195" spans="1:19" x14ac:dyDescent="0.25">
      <c r="F195"/>
      <c r="I195"/>
      <c r="J195"/>
      <c r="L195"/>
      <c r="N195"/>
    </row>
    <row r="196" spans="1:19" ht="30" x14ac:dyDescent="0.25">
      <c r="A196" s="1" t="s">
        <v>1006</v>
      </c>
      <c r="B196" s="1" t="s">
        <v>0</v>
      </c>
      <c r="C196" s="1" t="s">
        <v>1</v>
      </c>
      <c r="D196" s="1" t="s">
        <v>2</v>
      </c>
      <c r="E196" s="1" t="s">
        <v>3</v>
      </c>
      <c r="F196" s="2" t="s">
        <v>986</v>
      </c>
      <c r="G196" s="1" t="s">
        <v>987</v>
      </c>
      <c r="H196" s="1" t="s">
        <v>988</v>
      </c>
      <c r="I196" s="1" t="s">
        <v>989</v>
      </c>
      <c r="J196" s="1" t="s">
        <v>990</v>
      </c>
      <c r="K196" s="1" t="s">
        <v>991</v>
      </c>
      <c r="L196" s="1" t="s">
        <v>992</v>
      </c>
      <c r="M196" s="1" t="s">
        <v>993</v>
      </c>
      <c r="N196" s="1" t="s">
        <v>4</v>
      </c>
      <c r="O196" s="1" t="s">
        <v>994</v>
      </c>
      <c r="P196" s="1" t="s">
        <v>995</v>
      </c>
      <c r="Q196" s="1" t="s">
        <v>996</v>
      </c>
    </row>
    <row r="197" spans="1:19" s="5" customFormat="1" x14ac:dyDescent="0.25">
      <c r="A197" t="s">
        <v>584</v>
      </c>
      <c r="B197" t="s">
        <v>585</v>
      </c>
      <c r="C197" t="s">
        <v>573</v>
      </c>
      <c r="D197">
        <v>41.333880000000001</v>
      </c>
      <c r="E197">
        <v>1.9219999999999999</v>
      </c>
      <c r="F197" s="4">
        <v>5390</v>
      </c>
      <c r="G197">
        <v>5475</v>
      </c>
      <c r="H197">
        <v>5305</v>
      </c>
      <c r="I197" s="69" t="s">
        <v>66</v>
      </c>
      <c r="J197" s="69"/>
      <c r="K197" s="91" t="s">
        <v>586</v>
      </c>
      <c r="L197" s="69" t="s">
        <v>8</v>
      </c>
      <c r="M197" t="s">
        <v>10</v>
      </c>
      <c r="N197" s="69"/>
      <c r="O197" t="s">
        <v>56</v>
      </c>
      <c r="P197" t="s">
        <v>587</v>
      </c>
      <c r="Q197"/>
      <c r="R197"/>
      <c r="S197"/>
    </row>
    <row r="198" spans="1:19" s="5" customFormat="1" x14ac:dyDescent="0.25">
      <c r="A198" t="s">
        <v>584</v>
      </c>
      <c r="B198" t="s">
        <v>585</v>
      </c>
      <c r="C198" t="s">
        <v>573</v>
      </c>
      <c r="D198">
        <v>41.333880000000001</v>
      </c>
      <c r="E198">
        <v>1.9219999999999999</v>
      </c>
      <c r="F198" s="4">
        <v>5390</v>
      </c>
      <c r="G198">
        <v>5475</v>
      </c>
      <c r="H198">
        <v>5305</v>
      </c>
      <c r="I198" s="69" t="s">
        <v>92</v>
      </c>
      <c r="J198" s="69"/>
      <c r="K198" s="91" t="s">
        <v>586</v>
      </c>
      <c r="L198" s="69" t="s">
        <v>8</v>
      </c>
      <c r="M198" t="s">
        <v>20</v>
      </c>
      <c r="N198" s="69"/>
      <c r="O198" t="s">
        <v>56</v>
      </c>
      <c r="P198" t="s">
        <v>588</v>
      </c>
      <c r="Q198"/>
      <c r="R198"/>
      <c r="S198"/>
    </row>
    <row r="199" spans="1:19" x14ac:dyDescent="0.25">
      <c r="A199" s="8" t="s">
        <v>945</v>
      </c>
      <c r="B199" t="s">
        <v>589</v>
      </c>
      <c r="C199" t="s">
        <v>573</v>
      </c>
      <c r="D199">
        <v>41.369525000000003</v>
      </c>
      <c r="E199">
        <v>1.8940669999999999</v>
      </c>
      <c r="F199" s="4">
        <v>5415</v>
      </c>
      <c r="G199">
        <v>5470</v>
      </c>
      <c r="H199">
        <v>5360</v>
      </c>
      <c r="I199" s="69" t="s">
        <v>590</v>
      </c>
      <c r="J199" s="69" t="s">
        <v>119</v>
      </c>
      <c r="K199" s="91" t="s">
        <v>396</v>
      </c>
      <c r="L199" s="69" t="s">
        <v>8</v>
      </c>
      <c r="M199" t="s">
        <v>10</v>
      </c>
      <c r="N199" s="69" t="s">
        <v>8</v>
      </c>
      <c r="P199" t="s">
        <v>591</v>
      </c>
    </row>
    <row r="200" spans="1:19" x14ac:dyDescent="0.25">
      <c r="A200" t="s">
        <v>584</v>
      </c>
      <c r="B200" t="s">
        <v>585</v>
      </c>
      <c r="C200" t="s">
        <v>573</v>
      </c>
      <c r="D200">
        <v>41.333880000000001</v>
      </c>
      <c r="E200">
        <v>1.9219999999999999</v>
      </c>
      <c r="F200" s="4">
        <v>5390</v>
      </c>
      <c r="G200">
        <v>5475</v>
      </c>
      <c r="H200">
        <v>5305</v>
      </c>
      <c r="I200" s="69" t="s">
        <v>592</v>
      </c>
      <c r="K200" s="91" t="s">
        <v>586</v>
      </c>
      <c r="L200" s="69" t="s">
        <v>8</v>
      </c>
      <c r="M200" t="s">
        <v>593</v>
      </c>
      <c r="O200" t="s">
        <v>56</v>
      </c>
      <c r="P200" t="s">
        <v>594</v>
      </c>
    </row>
    <row r="201" spans="1:19" x14ac:dyDescent="0.25">
      <c r="A201" t="s">
        <v>584</v>
      </c>
      <c r="B201" t="s">
        <v>585</v>
      </c>
      <c r="C201" t="s">
        <v>573</v>
      </c>
      <c r="D201">
        <v>41.333880000000001</v>
      </c>
      <c r="E201">
        <v>1.9219999999999999</v>
      </c>
      <c r="F201" s="4">
        <v>5390</v>
      </c>
      <c r="G201">
        <v>5475</v>
      </c>
      <c r="H201">
        <v>5305</v>
      </c>
      <c r="I201" s="69" t="s">
        <v>592</v>
      </c>
      <c r="K201" s="91" t="s">
        <v>586</v>
      </c>
      <c r="L201" s="69" t="s">
        <v>8</v>
      </c>
      <c r="M201" t="s">
        <v>593</v>
      </c>
      <c r="O201" t="s">
        <v>56</v>
      </c>
      <c r="P201" t="s">
        <v>595</v>
      </c>
    </row>
    <row r="202" spans="1:19" s="5" customFormat="1" x14ac:dyDescent="0.25">
      <c r="A202" t="s">
        <v>584</v>
      </c>
      <c r="B202" t="s">
        <v>585</v>
      </c>
      <c r="C202" t="s">
        <v>573</v>
      </c>
      <c r="D202">
        <v>41.333880000000001</v>
      </c>
      <c r="E202">
        <v>1.9219999999999999</v>
      </c>
      <c r="F202" s="4">
        <v>5390</v>
      </c>
      <c r="G202">
        <v>5475</v>
      </c>
      <c r="H202">
        <v>5305</v>
      </c>
      <c r="I202" s="69" t="s">
        <v>596</v>
      </c>
      <c r="J202" s="69"/>
      <c r="K202" s="91" t="s">
        <v>586</v>
      </c>
      <c r="L202" s="69" t="s">
        <v>8</v>
      </c>
      <c r="M202" t="s">
        <v>10</v>
      </c>
      <c r="N202" s="69"/>
      <c r="O202" t="s">
        <v>56</v>
      </c>
      <c r="P202" t="s">
        <v>597</v>
      </c>
      <c r="Q202"/>
      <c r="R202"/>
      <c r="S202"/>
    </row>
    <row r="203" spans="1:19" s="5" customFormat="1" x14ac:dyDescent="0.25">
      <c r="A203" s="8" t="s">
        <v>945</v>
      </c>
      <c r="B203" t="s">
        <v>589</v>
      </c>
      <c r="C203" t="s">
        <v>573</v>
      </c>
      <c r="D203">
        <v>41.369525000000003</v>
      </c>
      <c r="E203">
        <v>1.8940669999999999</v>
      </c>
      <c r="F203" s="4">
        <v>5415</v>
      </c>
      <c r="G203">
        <v>5470</v>
      </c>
      <c r="H203">
        <v>5360</v>
      </c>
      <c r="I203" s="69" t="s">
        <v>146</v>
      </c>
      <c r="J203" s="69" t="s">
        <v>119</v>
      </c>
      <c r="K203" s="91" t="s">
        <v>396</v>
      </c>
      <c r="L203" s="69" t="s">
        <v>8</v>
      </c>
      <c r="M203" t="s">
        <v>10</v>
      </c>
      <c r="N203" s="69" t="s">
        <v>8</v>
      </c>
      <c r="O203"/>
      <c r="P203" t="s">
        <v>598</v>
      </c>
      <c r="Q203"/>
      <c r="R203"/>
      <c r="S203"/>
    </row>
    <row r="204" spans="1:19" s="5" customFormat="1" x14ac:dyDescent="0.25">
      <c r="A204" t="s">
        <v>584</v>
      </c>
      <c r="B204" t="s">
        <v>599</v>
      </c>
      <c r="C204" t="s">
        <v>573</v>
      </c>
      <c r="D204">
        <v>42.211649999999999</v>
      </c>
      <c r="E204">
        <v>-0.13753000000000001</v>
      </c>
      <c r="F204" s="4">
        <v>5164</v>
      </c>
      <c r="G204">
        <v>5329</v>
      </c>
      <c r="H204">
        <v>4999</v>
      </c>
      <c r="I204" s="69" t="s">
        <v>92</v>
      </c>
      <c r="J204" s="69"/>
      <c r="K204" s="91" t="s">
        <v>586</v>
      </c>
      <c r="L204" s="69" t="s">
        <v>8</v>
      </c>
      <c r="M204" t="s">
        <v>20</v>
      </c>
      <c r="N204" s="69"/>
      <c r="O204" t="s">
        <v>600</v>
      </c>
      <c r="P204" t="s">
        <v>601</v>
      </c>
      <c r="Q204"/>
      <c r="R204"/>
      <c r="S204"/>
    </row>
    <row r="205" spans="1:19" s="5" customFormat="1" x14ac:dyDescent="0.25">
      <c r="A205" t="s">
        <v>584</v>
      </c>
      <c r="B205" t="s">
        <v>599</v>
      </c>
      <c r="C205" t="s">
        <v>573</v>
      </c>
      <c r="D205">
        <v>42.211649999999999</v>
      </c>
      <c r="E205">
        <v>-0.13753000000000001</v>
      </c>
      <c r="F205" s="4">
        <v>5164</v>
      </c>
      <c r="G205">
        <v>5329</v>
      </c>
      <c r="H205">
        <v>4999</v>
      </c>
      <c r="I205" s="69" t="s">
        <v>66</v>
      </c>
      <c r="J205" s="69"/>
      <c r="K205" s="91" t="s">
        <v>586</v>
      </c>
      <c r="L205" s="69" t="s">
        <v>8</v>
      </c>
      <c r="M205" t="s">
        <v>10</v>
      </c>
      <c r="N205" s="69"/>
      <c r="O205" t="s">
        <v>600</v>
      </c>
      <c r="P205" t="s">
        <v>602</v>
      </c>
      <c r="Q205"/>
      <c r="R205"/>
      <c r="S205"/>
    </row>
    <row r="206" spans="1:19" s="5" customFormat="1" x14ac:dyDescent="0.25">
      <c r="A206" t="s">
        <v>584</v>
      </c>
      <c r="B206" t="s">
        <v>599</v>
      </c>
      <c r="C206" t="s">
        <v>573</v>
      </c>
      <c r="D206">
        <v>42.211649999999999</v>
      </c>
      <c r="E206">
        <v>-0.13753000000000001</v>
      </c>
      <c r="F206" s="4">
        <v>5164</v>
      </c>
      <c r="G206">
        <v>5329</v>
      </c>
      <c r="H206">
        <v>4999</v>
      </c>
      <c r="I206" s="69" t="s">
        <v>66</v>
      </c>
      <c r="J206" s="69"/>
      <c r="K206" s="91" t="s">
        <v>586</v>
      </c>
      <c r="L206" s="69" t="s">
        <v>8</v>
      </c>
      <c r="M206" t="s">
        <v>10</v>
      </c>
      <c r="N206" s="69"/>
      <c r="O206" t="s">
        <v>600</v>
      </c>
      <c r="P206" t="s">
        <v>603</v>
      </c>
      <c r="Q206"/>
      <c r="R206"/>
      <c r="S206"/>
    </row>
    <row r="207" spans="1:19" x14ac:dyDescent="0.25">
      <c r="A207" s="8" t="s">
        <v>936</v>
      </c>
      <c r="B207" t="s">
        <v>604</v>
      </c>
      <c r="C207" t="s">
        <v>573</v>
      </c>
      <c r="D207">
        <v>42.451751000000002</v>
      </c>
      <c r="E207">
        <v>0.56385200000000002</v>
      </c>
      <c r="F207" s="4">
        <v>5258</v>
      </c>
      <c r="G207">
        <v>5310</v>
      </c>
      <c r="H207">
        <v>5206</v>
      </c>
      <c r="I207" s="69" t="s">
        <v>354</v>
      </c>
      <c r="J207" s="69" t="s">
        <v>606</v>
      </c>
      <c r="K207" s="91" t="s">
        <v>605</v>
      </c>
      <c r="L207" s="69" t="s">
        <v>8</v>
      </c>
      <c r="M207" t="s">
        <v>20</v>
      </c>
      <c r="N207" s="69" t="s">
        <v>60</v>
      </c>
      <c r="O207" t="s">
        <v>56</v>
      </c>
      <c r="P207" t="s">
        <v>607</v>
      </c>
      <c r="Q207" t="s">
        <v>608</v>
      </c>
    </row>
    <row r="208" spans="1:19" x14ac:dyDescent="0.25">
      <c r="A208" s="8" t="s">
        <v>936</v>
      </c>
      <c r="B208" t="s">
        <v>604</v>
      </c>
      <c r="C208" t="s">
        <v>573</v>
      </c>
      <c r="D208">
        <v>42.451751000000002</v>
      </c>
      <c r="E208">
        <v>0.56385200000000002</v>
      </c>
      <c r="F208" s="4">
        <v>5122</v>
      </c>
      <c r="G208">
        <v>5178</v>
      </c>
      <c r="H208">
        <v>5066</v>
      </c>
      <c r="I208" s="69" t="s">
        <v>609</v>
      </c>
      <c r="J208" s="69" t="s">
        <v>610</v>
      </c>
      <c r="K208" s="91" t="s">
        <v>605</v>
      </c>
      <c r="L208" s="69" t="s">
        <v>8</v>
      </c>
      <c r="M208" t="s">
        <v>20</v>
      </c>
      <c r="N208" s="69" t="s">
        <v>60</v>
      </c>
      <c r="O208" t="s">
        <v>56</v>
      </c>
      <c r="P208" t="s">
        <v>611</v>
      </c>
      <c r="Q208" t="s">
        <v>612</v>
      </c>
    </row>
    <row r="209" spans="1:19" x14ac:dyDescent="0.25">
      <c r="A209" s="8" t="s">
        <v>936</v>
      </c>
      <c r="B209" t="s">
        <v>604</v>
      </c>
      <c r="C209" t="s">
        <v>573</v>
      </c>
      <c r="D209">
        <v>42.451751000000002</v>
      </c>
      <c r="E209">
        <v>0.56385200000000002</v>
      </c>
      <c r="F209" s="4">
        <v>5253.5</v>
      </c>
      <c r="G209">
        <v>5303</v>
      </c>
      <c r="H209">
        <v>5204</v>
      </c>
      <c r="I209" s="69" t="s">
        <v>45</v>
      </c>
      <c r="J209" s="69" t="s">
        <v>119</v>
      </c>
      <c r="K209" s="91" t="s">
        <v>605</v>
      </c>
      <c r="L209" s="69" t="s">
        <v>8</v>
      </c>
      <c r="M209" t="s">
        <v>20</v>
      </c>
      <c r="N209" s="69" t="s">
        <v>8</v>
      </c>
      <c r="O209" t="s">
        <v>56</v>
      </c>
      <c r="P209" t="s">
        <v>613</v>
      </c>
      <c r="Q209" t="s">
        <v>614</v>
      </c>
    </row>
    <row r="210" spans="1:19" s="5" customFormat="1" x14ac:dyDescent="0.25">
      <c r="A210" s="8" t="s">
        <v>936</v>
      </c>
      <c r="B210" t="s">
        <v>604</v>
      </c>
      <c r="C210" t="s">
        <v>573</v>
      </c>
      <c r="D210">
        <v>42.451751000000002</v>
      </c>
      <c r="E210">
        <v>0.56385200000000002</v>
      </c>
      <c r="F210" s="4">
        <v>5264.5</v>
      </c>
      <c r="G210">
        <v>5311</v>
      </c>
      <c r="H210">
        <v>5218</v>
      </c>
      <c r="I210" s="69" t="s">
        <v>615</v>
      </c>
      <c r="J210" s="69" t="s">
        <v>119</v>
      </c>
      <c r="K210" s="91" t="s">
        <v>605</v>
      </c>
      <c r="L210" s="69" t="s">
        <v>8</v>
      </c>
      <c r="M210" t="s">
        <v>10</v>
      </c>
      <c r="N210" s="69" t="s">
        <v>8</v>
      </c>
      <c r="O210" t="s">
        <v>56</v>
      </c>
      <c r="P210" t="s">
        <v>616</v>
      </c>
      <c r="Q210" t="s">
        <v>617</v>
      </c>
      <c r="R210"/>
      <c r="S210"/>
    </row>
    <row r="211" spans="1:19" s="5" customFormat="1" x14ac:dyDescent="0.25">
      <c r="A211" s="8" t="s">
        <v>936</v>
      </c>
      <c r="B211" t="s">
        <v>604</v>
      </c>
      <c r="C211" t="s">
        <v>573</v>
      </c>
      <c r="D211">
        <v>42.451751000000002</v>
      </c>
      <c r="E211">
        <v>0.56385200000000002</v>
      </c>
      <c r="F211" s="4">
        <v>5122.5</v>
      </c>
      <c r="G211">
        <v>5177</v>
      </c>
      <c r="H211">
        <v>5068</v>
      </c>
      <c r="I211" s="69" t="s">
        <v>590</v>
      </c>
      <c r="J211" s="69" t="s">
        <v>8</v>
      </c>
      <c r="K211" s="91" t="s">
        <v>605</v>
      </c>
      <c r="L211" s="69" t="s">
        <v>8</v>
      </c>
      <c r="M211" t="s">
        <v>10</v>
      </c>
      <c r="N211" s="69" t="s">
        <v>60</v>
      </c>
      <c r="O211" t="s">
        <v>56</v>
      </c>
      <c r="P211" t="s">
        <v>618</v>
      </c>
      <c r="Q211" t="s">
        <v>619</v>
      </c>
      <c r="R211"/>
      <c r="S211"/>
    </row>
    <row r="212" spans="1:19" s="5" customFormat="1" x14ac:dyDescent="0.25">
      <c r="A212" s="5" t="s">
        <v>620</v>
      </c>
      <c r="D212" s="5">
        <f>AVERAGE(D197:D211)</f>
        <v>41.886810333333337</v>
      </c>
      <c r="E212" s="5">
        <f t="shared" ref="E212:G212" si="5">AVERAGE(E197:E211)</f>
        <v>1.0536536000000003</v>
      </c>
      <c r="F212" s="5">
        <f>AVERAGE(F197:F211)</f>
        <v>5286.166666666667</v>
      </c>
      <c r="G212" s="5">
        <f t="shared" si="5"/>
        <v>5372.0666666666666</v>
      </c>
      <c r="H212" s="5">
        <f>AVERAGE(H197:H211)</f>
        <v>5200.2666666666664</v>
      </c>
      <c r="I212" s="69"/>
      <c r="J212" s="69"/>
      <c r="K212" s="91"/>
      <c r="L212" s="69"/>
      <c r="M212"/>
      <c r="N212" s="69"/>
      <c r="O212"/>
      <c r="P212"/>
      <c r="Q212"/>
      <c r="R212"/>
      <c r="S212"/>
    </row>
    <row r="213" spans="1:19" x14ac:dyDescent="0.25">
      <c r="F213"/>
      <c r="I213"/>
      <c r="J213"/>
      <c r="L213"/>
      <c r="N213"/>
    </row>
    <row r="214" spans="1:19" s="5" customFormat="1" ht="30" x14ac:dyDescent="0.25">
      <c r="A214" s="1" t="s">
        <v>1006</v>
      </c>
      <c r="B214" s="1" t="s">
        <v>0</v>
      </c>
      <c r="C214" s="1" t="s">
        <v>1</v>
      </c>
      <c r="D214" s="1" t="s">
        <v>2</v>
      </c>
      <c r="E214" s="1" t="s">
        <v>3</v>
      </c>
      <c r="F214" s="2" t="s">
        <v>986</v>
      </c>
      <c r="G214" s="1" t="s">
        <v>987</v>
      </c>
      <c r="H214" s="1" t="s">
        <v>988</v>
      </c>
      <c r="I214" s="1" t="s">
        <v>989</v>
      </c>
      <c r="J214" s="1" t="s">
        <v>990</v>
      </c>
      <c r="K214" s="1" t="s">
        <v>991</v>
      </c>
      <c r="L214" s="1" t="s">
        <v>992</v>
      </c>
      <c r="M214" s="1" t="s">
        <v>993</v>
      </c>
      <c r="N214" s="1" t="s">
        <v>4</v>
      </c>
      <c r="O214" s="1" t="s">
        <v>994</v>
      </c>
      <c r="P214" s="1" t="s">
        <v>995</v>
      </c>
      <c r="Q214" s="1" t="s">
        <v>996</v>
      </c>
      <c r="R214"/>
      <c r="S214"/>
    </row>
    <row r="215" spans="1:19" s="5" customFormat="1" x14ac:dyDescent="0.25">
      <c r="A215" s="8" t="s">
        <v>960</v>
      </c>
      <c r="B215" t="s">
        <v>642</v>
      </c>
      <c r="C215" t="s">
        <v>573</v>
      </c>
      <c r="D215">
        <v>42.558639999999997</v>
      </c>
      <c r="E215">
        <v>-2.1881789999999999</v>
      </c>
      <c r="F215" s="4">
        <v>4932.5</v>
      </c>
      <c r="G215">
        <v>5310</v>
      </c>
      <c r="H215">
        <v>4555</v>
      </c>
      <c r="I215" s="69" t="s">
        <v>66</v>
      </c>
      <c r="J215" s="69"/>
      <c r="K215" s="91" t="s">
        <v>643</v>
      </c>
      <c r="L215" s="69" t="s">
        <v>8</v>
      </c>
      <c r="M215" t="s">
        <v>10</v>
      </c>
      <c r="N215" s="69"/>
      <c r="O215"/>
      <c r="P215" t="s">
        <v>644</v>
      </c>
      <c r="Q215"/>
      <c r="R215"/>
      <c r="S215"/>
    </row>
    <row r="216" spans="1:19" s="5" customFormat="1" x14ac:dyDescent="0.25">
      <c r="A216" s="8" t="s">
        <v>960</v>
      </c>
      <c r="B216" t="s">
        <v>642</v>
      </c>
      <c r="C216" t="s">
        <v>573</v>
      </c>
      <c r="D216">
        <v>42.558639999999997</v>
      </c>
      <c r="E216">
        <v>-2.1881789999999999</v>
      </c>
      <c r="F216" s="4">
        <v>4932.5</v>
      </c>
      <c r="G216">
        <v>5310</v>
      </c>
      <c r="H216">
        <v>4555</v>
      </c>
      <c r="I216" s="69" t="s">
        <v>66</v>
      </c>
      <c r="J216" s="69"/>
      <c r="K216" s="91" t="s">
        <v>643</v>
      </c>
      <c r="L216" s="69" t="s">
        <v>8</v>
      </c>
      <c r="M216" t="s">
        <v>10</v>
      </c>
      <c r="N216" s="69"/>
      <c r="O216"/>
      <c r="P216" t="s">
        <v>645</v>
      </c>
      <c r="Q216"/>
      <c r="R216"/>
      <c r="S216"/>
    </row>
    <row r="217" spans="1:19" s="5" customFormat="1" x14ac:dyDescent="0.25">
      <c r="A217" s="8" t="s">
        <v>960</v>
      </c>
      <c r="B217" t="s">
        <v>642</v>
      </c>
      <c r="C217" t="s">
        <v>573</v>
      </c>
      <c r="D217">
        <v>42.558639999999997</v>
      </c>
      <c r="E217">
        <v>-2.1881789999999999</v>
      </c>
      <c r="F217" s="4">
        <v>4932.5</v>
      </c>
      <c r="G217">
        <v>5310</v>
      </c>
      <c r="H217">
        <v>4555</v>
      </c>
      <c r="I217" s="69" t="s">
        <v>66</v>
      </c>
      <c r="J217" s="69"/>
      <c r="K217" s="91" t="s">
        <v>643</v>
      </c>
      <c r="L217" s="69" t="s">
        <v>8</v>
      </c>
      <c r="M217" t="s">
        <v>10</v>
      </c>
      <c r="N217" s="69"/>
      <c r="O217"/>
      <c r="P217" t="s">
        <v>646</v>
      </c>
      <c r="Q217"/>
      <c r="R217"/>
      <c r="S217"/>
    </row>
    <row r="218" spans="1:19" s="5" customFormat="1" x14ac:dyDescent="0.25">
      <c r="A218" s="8" t="s">
        <v>960</v>
      </c>
      <c r="B218" t="s">
        <v>642</v>
      </c>
      <c r="C218" t="s">
        <v>573</v>
      </c>
      <c r="D218">
        <v>42.558639999999997</v>
      </c>
      <c r="E218">
        <v>-2.1881789999999999</v>
      </c>
      <c r="F218" s="4">
        <v>4932.5</v>
      </c>
      <c r="G218">
        <v>5310</v>
      </c>
      <c r="H218">
        <v>4555</v>
      </c>
      <c r="I218" s="69" t="s">
        <v>66</v>
      </c>
      <c r="J218" s="69"/>
      <c r="K218" s="91" t="s">
        <v>643</v>
      </c>
      <c r="L218" s="69" t="s">
        <v>8</v>
      </c>
      <c r="M218" t="s">
        <v>10</v>
      </c>
      <c r="N218" s="69"/>
      <c r="O218"/>
      <c r="P218" t="s">
        <v>647</v>
      </c>
      <c r="Q218"/>
      <c r="R218"/>
      <c r="S218"/>
    </row>
    <row r="219" spans="1:19" s="5" customFormat="1" x14ac:dyDescent="0.25">
      <c r="A219" s="8" t="s">
        <v>960</v>
      </c>
      <c r="B219" t="s">
        <v>642</v>
      </c>
      <c r="C219" t="s">
        <v>573</v>
      </c>
      <c r="D219">
        <v>42.558639999999997</v>
      </c>
      <c r="E219">
        <v>-2.1881789999999999</v>
      </c>
      <c r="F219" s="4">
        <v>4932.5</v>
      </c>
      <c r="G219">
        <v>5310</v>
      </c>
      <c r="H219">
        <v>4555</v>
      </c>
      <c r="I219" s="69" t="s">
        <v>66</v>
      </c>
      <c r="J219" s="69"/>
      <c r="K219" s="91" t="s">
        <v>643</v>
      </c>
      <c r="L219" s="69" t="s">
        <v>8</v>
      </c>
      <c r="M219" t="s">
        <v>10</v>
      </c>
      <c r="N219" s="69"/>
      <c r="O219"/>
      <c r="P219" t="s">
        <v>648</v>
      </c>
      <c r="Q219"/>
      <c r="R219"/>
      <c r="S219"/>
    </row>
    <row r="220" spans="1:19" s="5" customFormat="1" x14ac:dyDescent="0.25">
      <c r="A220" s="8" t="s">
        <v>960</v>
      </c>
      <c r="B220" t="s">
        <v>642</v>
      </c>
      <c r="C220" t="s">
        <v>573</v>
      </c>
      <c r="D220">
        <v>42.558639999999997</v>
      </c>
      <c r="E220">
        <v>-2.1881789999999999</v>
      </c>
      <c r="F220" s="4">
        <v>4932.5</v>
      </c>
      <c r="G220">
        <v>5310</v>
      </c>
      <c r="H220">
        <v>4555</v>
      </c>
      <c r="I220" s="69" t="s">
        <v>66</v>
      </c>
      <c r="J220" s="69"/>
      <c r="K220" s="91" t="s">
        <v>643</v>
      </c>
      <c r="L220" s="69" t="s">
        <v>8</v>
      </c>
      <c r="M220" t="s">
        <v>10</v>
      </c>
      <c r="N220" s="69"/>
      <c r="O220"/>
      <c r="P220" t="s">
        <v>649</v>
      </c>
      <c r="Q220"/>
      <c r="R220"/>
      <c r="S220"/>
    </row>
    <row r="221" spans="1:19" s="5" customFormat="1" x14ac:dyDescent="0.25">
      <c r="A221" s="8" t="s">
        <v>960</v>
      </c>
      <c r="B221" t="s">
        <v>642</v>
      </c>
      <c r="C221" t="s">
        <v>573</v>
      </c>
      <c r="D221">
        <v>42.558639999999997</v>
      </c>
      <c r="E221">
        <v>-2.1881789999999999</v>
      </c>
      <c r="F221" s="4">
        <v>4932.5</v>
      </c>
      <c r="G221">
        <v>5310</v>
      </c>
      <c r="H221">
        <v>4555</v>
      </c>
      <c r="I221" s="69" t="s">
        <v>66</v>
      </c>
      <c r="J221" s="69"/>
      <c r="K221" s="91" t="s">
        <v>643</v>
      </c>
      <c r="L221" s="69" t="s">
        <v>8</v>
      </c>
      <c r="M221" t="s">
        <v>10</v>
      </c>
      <c r="N221" s="69"/>
      <c r="O221"/>
      <c r="P221" t="s">
        <v>650</v>
      </c>
      <c r="Q221"/>
      <c r="R221"/>
      <c r="S221"/>
    </row>
    <row r="222" spans="1:19" s="5" customFormat="1" x14ac:dyDescent="0.25">
      <c r="A222" s="8" t="s">
        <v>960</v>
      </c>
      <c r="B222" t="s">
        <v>642</v>
      </c>
      <c r="C222" t="s">
        <v>573</v>
      </c>
      <c r="D222">
        <v>42.558639999999997</v>
      </c>
      <c r="E222">
        <v>-2.1881789999999999</v>
      </c>
      <c r="F222" s="4">
        <v>4932.5</v>
      </c>
      <c r="G222">
        <v>5310</v>
      </c>
      <c r="H222">
        <v>4555</v>
      </c>
      <c r="I222" s="69" t="s">
        <v>66</v>
      </c>
      <c r="J222" s="69"/>
      <c r="K222" s="91" t="s">
        <v>643</v>
      </c>
      <c r="L222" s="69" t="s">
        <v>8</v>
      </c>
      <c r="M222" t="s">
        <v>10</v>
      </c>
      <c r="N222" s="69"/>
      <c r="O222"/>
      <c r="P222" t="s">
        <v>651</v>
      </c>
      <c r="Q222"/>
      <c r="R222"/>
      <c r="S222"/>
    </row>
    <row r="223" spans="1:19" s="5" customFormat="1" x14ac:dyDescent="0.25">
      <c r="A223" s="8" t="s">
        <v>960</v>
      </c>
      <c r="B223" t="s">
        <v>642</v>
      </c>
      <c r="C223" t="s">
        <v>573</v>
      </c>
      <c r="D223">
        <v>42.558639999999997</v>
      </c>
      <c r="E223">
        <v>-2.1881789999999999</v>
      </c>
      <c r="F223" s="4">
        <v>4932.5</v>
      </c>
      <c r="G223">
        <v>5310</v>
      </c>
      <c r="H223">
        <v>4555</v>
      </c>
      <c r="I223" s="69" t="s">
        <v>66</v>
      </c>
      <c r="J223" s="69"/>
      <c r="K223" s="91" t="s">
        <v>643</v>
      </c>
      <c r="L223" s="69" t="s">
        <v>8</v>
      </c>
      <c r="M223" t="s">
        <v>10</v>
      </c>
      <c r="N223" s="69"/>
      <c r="O223"/>
      <c r="P223" t="s">
        <v>652</v>
      </c>
      <c r="Q223"/>
      <c r="R223"/>
      <c r="S223"/>
    </row>
    <row r="224" spans="1:19" s="5" customFormat="1" x14ac:dyDescent="0.25">
      <c r="A224" s="8" t="s">
        <v>960</v>
      </c>
      <c r="B224" t="s">
        <v>642</v>
      </c>
      <c r="C224" t="s">
        <v>573</v>
      </c>
      <c r="D224">
        <v>42.558639999999997</v>
      </c>
      <c r="E224">
        <v>-2.1881789999999999</v>
      </c>
      <c r="F224" s="4">
        <v>4932.5</v>
      </c>
      <c r="G224">
        <v>5310</v>
      </c>
      <c r="H224">
        <v>4555</v>
      </c>
      <c r="I224" s="69" t="s">
        <v>66</v>
      </c>
      <c r="J224" s="69"/>
      <c r="K224" s="91" t="s">
        <v>643</v>
      </c>
      <c r="L224" s="69" t="s">
        <v>8</v>
      </c>
      <c r="M224" t="s">
        <v>10</v>
      </c>
      <c r="N224" s="69"/>
      <c r="O224"/>
      <c r="P224" t="s">
        <v>653</v>
      </c>
      <c r="Q224"/>
      <c r="R224"/>
      <c r="S224"/>
    </row>
    <row r="225" spans="1:19" s="5" customFormat="1" x14ac:dyDescent="0.25">
      <c r="A225" s="8" t="s">
        <v>960</v>
      </c>
      <c r="B225" t="s">
        <v>642</v>
      </c>
      <c r="C225" t="s">
        <v>573</v>
      </c>
      <c r="D225">
        <v>42.558639999999997</v>
      </c>
      <c r="E225">
        <v>-2.1881789999999999</v>
      </c>
      <c r="F225" s="4">
        <v>4932.5</v>
      </c>
      <c r="G225">
        <v>5310</v>
      </c>
      <c r="H225">
        <v>4555</v>
      </c>
      <c r="I225" s="69" t="s">
        <v>66</v>
      </c>
      <c r="J225" s="69"/>
      <c r="K225" s="91" t="s">
        <v>643</v>
      </c>
      <c r="L225" s="69" t="s">
        <v>8</v>
      </c>
      <c r="M225" t="s">
        <v>10</v>
      </c>
      <c r="N225" s="69"/>
      <c r="O225"/>
      <c r="P225" t="s">
        <v>654</v>
      </c>
      <c r="Q225"/>
      <c r="R225"/>
      <c r="S225"/>
    </row>
    <row r="226" spans="1:19" s="5" customFormat="1" x14ac:dyDescent="0.25">
      <c r="A226" s="8" t="s">
        <v>960</v>
      </c>
      <c r="B226" t="s">
        <v>642</v>
      </c>
      <c r="C226" t="s">
        <v>573</v>
      </c>
      <c r="D226">
        <v>42.558639999999997</v>
      </c>
      <c r="E226">
        <v>-2.1881789999999999</v>
      </c>
      <c r="F226" s="4">
        <v>4932.5</v>
      </c>
      <c r="G226">
        <v>5310</v>
      </c>
      <c r="H226">
        <v>4555</v>
      </c>
      <c r="I226" s="69" t="s">
        <v>66</v>
      </c>
      <c r="J226" s="69"/>
      <c r="K226" s="91" t="s">
        <v>643</v>
      </c>
      <c r="L226" s="69" t="s">
        <v>8</v>
      </c>
      <c r="M226" t="s">
        <v>10</v>
      </c>
      <c r="N226" s="69"/>
      <c r="O226"/>
      <c r="P226" t="s">
        <v>655</v>
      </c>
      <c r="Q226"/>
      <c r="R226"/>
      <c r="S226"/>
    </row>
    <row r="227" spans="1:19" s="5" customFormat="1" x14ac:dyDescent="0.25">
      <c r="A227" s="8" t="s">
        <v>960</v>
      </c>
      <c r="B227" t="s">
        <v>656</v>
      </c>
      <c r="C227" t="s">
        <v>573</v>
      </c>
      <c r="D227">
        <v>42.795321000000001</v>
      </c>
      <c r="E227">
        <v>-1.7580849999999999</v>
      </c>
      <c r="F227" s="4">
        <v>4967.5</v>
      </c>
      <c r="G227">
        <v>5207</v>
      </c>
      <c r="H227">
        <v>4728</v>
      </c>
      <c r="I227" s="69" t="s">
        <v>66</v>
      </c>
      <c r="J227" s="69"/>
      <c r="K227" s="91" t="s">
        <v>643</v>
      </c>
      <c r="L227" s="69" t="s">
        <v>8</v>
      </c>
      <c r="M227" t="s">
        <v>10</v>
      </c>
      <c r="N227" s="69"/>
      <c r="O227"/>
      <c r="P227" t="s">
        <v>657</v>
      </c>
      <c r="Q227"/>
      <c r="R227"/>
      <c r="S227"/>
    </row>
    <row r="228" spans="1:19" s="5" customFormat="1" x14ac:dyDescent="0.25">
      <c r="A228" s="8" t="s">
        <v>960</v>
      </c>
      <c r="B228" t="s">
        <v>656</v>
      </c>
      <c r="C228" t="s">
        <v>573</v>
      </c>
      <c r="D228">
        <v>42.795321000000001</v>
      </c>
      <c r="E228">
        <v>-1.7580849999999999</v>
      </c>
      <c r="F228" s="4">
        <v>4967.5</v>
      </c>
      <c r="G228">
        <v>5207</v>
      </c>
      <c r="H228">
        <v>4728</v>
      </c>
      <c r="I228" s="69" t="s">
        <v>66</v>
      </c>
      <c r="J228" s="69"/>
      <c r="K228" s="91" t="s">
        <v>643</v>
      </c>
      <c r="L228" s="69" t="s">
        <v>8</v>
      </c>
      <c r="M228" t="s">
        <v>10</v>
      </c>
      <c r="N228" s="69"/>
      <c r="O228"/>
      <c r="P228" t="s">
        <v>658</v>
      </c>
      <c r="Q228"/>
      <c r="R228"/>
      <c r="S228"/>
    </row>
    <row r="229" spans="1:19" s="5" customFormat="1" x14ac:dyDescent="0.25">
      <c r="A229" s="8" t="s">
        <v>960</v>
      </c>
      <c r="B229" t="s">
        <v>656</v>
      </c>
      <c r="C229" t="s">
        <v>573</v>
      </c>
      <c r="D229">
        <v>42.795321000000001</v>
      </c>
      <c r="E229">
        <v>-1.7580849999999999</v>
      </c>
      <c r="F229" s="4">
        <v>4967.5</v>
      </c>
      <c r="G229">
        <v>5207</v>
      </c>
      <c r="H229">
        <v>4728</v>
      </c>
      <c r="I229" s="69" t="s">
        <v>66</v>
      </c>
      <c r="J229" s="69"/>
      <c r="K229" s="91" t="s">
        <v>643</v>
      </c>
      <c r="L229" s="69" t="s">
        <v>8</v>
      </c>
      <c r="M229" t="s">
        <v>10</v>
      </c>
      <c r="N229" s="69"/>
      <c r="O229"/>
      <c r="P229" t="s">
        <v>659</v>
      </c>
      <c r="Q229"/>
      <c r="R229"/>
      <c r="S229"/>
    </row>
    <row r="230" spans="1:19" s="5" customFormat="1" x14ac:dyDescent="0.25">
      <c r="A230" s="8" t="s">
        <v>960</v>
      </c>
      <c r="B230" t="s">
        <v>656</v>
      </c>
      <c r="C230" t="s">
        <v>573</v>
      </c>
      <c r="D230">
        <v>42.795321000000001</v>
      </c>
      <c r="E230">
        <v>-1.7580849999999999</v>
      </c>
      <c r="F230" s="4">
        <v>4967.5</v>
      </c>
      <c r="G230">
        <v>5207</v>
      </c>
      <c r="H230">
        <v>4728</v>
      </c>
      <c r="I230" s="69" t="s">
        <v>14</v>
      </c>
      <c r="J230" s="69"/>
      <c r="K230" s="91" t="s">
        <v>643</v>
      </c>
      <c r="L230" s="69" t="s">
        <v>8</v>
      </c>
      <c r="M230" t="s">
        <v>15</v>
      </c>
      <c r="N230" s="69" t="s">
        <v>8</v>
      </c>
      <c r="O230"/>
      <c r="P230" t="s">
        <v>660</v>
      </c>
      <c r="Q230"/>
      <c r="R230"/>
      <c r="S230"/>
    </row>
    <row r="231" spans="1:19" s="5" customFormat="1" x14ac:dyDescent="0.25">
      <c r="A231" s="8" t="s">
        <v>960</v>
      </c>
      <c r="B231" t="s">
        <v>656</v>
      </c>
      <c r="C231" t="s">
        <v>573</v>
      </c>
      <c r="D231">
        <v>42.795321000000001</v>
      </c>
      <c r="E231">
        <v>-1.7580849999999999</v>
      </c>
      <c r="F231" s="4">
        <v>4967.5</v>
      </c>
      <c r="G231">
        <v>5207</v>
      </c>
      <c r="H231">
        <v>4728</v>
      </c>
      <c r="I231" s="69" t="s">
        <v>14</v>
      </c>
      <c r="J231" s="69"/>
      <c r="K231" s="91" t="s">
        <v>643</v>
      </c>
      <c r="L231" s="69" t="s">
        <v>8</v>
      </c>
      <c r="M231" t="s">
        <v>15</v>
      </c>
      <c r="N231" s="69"/>
      <c r="O231"/>
      <c r="P231" t="s">
        <v>661</v>
      </c>
      <c r="Q231"/>
      <c r="R231"/>
      <c r="S231"/>
    </row>
    <row r="232" spans="1:19" s="5" customFormat="1" x14ac:dyDescent="0.25">
      <c r="A232" s="8" t="s">
        <v>960</v>
      </c>
      <c r="B232" t="s">
        <v>656</v>
      </c>
      <c r="C232" t="s">
        <v>573</v>
      </c>
      <c r="D232">
        <v>42.795321000000001</v>
      </c>
      <c r="E232">
        <v>-1.7580849999999999</v>
      </c>
      <c r="F232" s="4">
        <v>4967.5</v>
      </c>
      <c r="G232">
        <v>5207</v>
      </c>
      <c r="H232">
        <v>4728</v>
      </c>
      <c r="I232" s="69" t="s">
        <v>81</v>
      </c>
      <c r="J232" s="69"/>
      <c r="K232" s="91" t="s">
        <v>643</v>
      </c>
      <c r="L232" s="69" t="s">
        <v>8</v>
      </c>
      <c r="M232" t="s">
        <v>20</v>
      </c>
      <c r="N232" s="69" t="s">
        <v>8</v>
      </c>
      <c r="O232"/>
      <c r="P232" t="s">
        <v>662</v>
      </c>
      <c r="Q232"/>
      <c r="R232"/>
      <c r="S232"/>
    </row>
    <row r="233" spans="1:19" s="5" customFormat="1" x14ac:dyDescent="0.25">
      <c r="A233" s="8" t="s">
        <v>960</v>
      </c>
      <c r="B233" t="s">
        <v>656</v>
      </c>
      <c r="C233" t="s">
        <v>573</v>
      </c>
      <c r="D233">
        <v>42.795321000000001</v>
      </c>
      <c r="E233">
        <v>-1.7580849999999999</v>
      </c>
      <c r="F233" s="4">
        <v>4967.5</v>
      </c>
      <c r="G233">
        <v>5207</v>
      </c>
      <c r="H233">
        <v>4728</v>
      </c>
      <c r="I233" s="69" t="s">
        <v>160</v>
      </c>
      <c r="J233" s="69"/>
      <c r="K233" s="91" t="s">
        <v>643</v>
      </c>
      <c r="L233" s="69" t="s">
        <v>8</v>
      </c>
      <c r="M233" t="s">
        <v>10</v>
      </c>
      <c r="N233" s="69" t="s">
        <v>60</v>
      </c>
      <c r="O233"/>
      <c r="P233" t="s">
        <v>663</v>
      </c>
      <c r="Q233"/>
      <c r="R233"/>
      <c r="S233"/>
    </row>
    <row r="234" spans="1:19" s="5" customFormat="1" x14ac:dyDescent="0.25">
      <c r="A234" s="8" t="s">
        <v>960</v>
      </c>
      <c r="B234" t="s">
        <v>642</v>
      </c>
      <c r="C234" t="s">
        <v>573</v>
      </c>
      <c r="D234">
        <v>42.558639999999997</v>
      </c>
      <c r="E234">
        <v>-2.1881789999999999</v>
      </c>
      <c r="F234" s="4">
        <v>4932.5</v>
      </c>
      <c r="G234">
        <v>5310</v>
      </c>
      <c r="H234">
        <v>4555</v>
      </c>
      <c r="I234" s="69" t="s">
        <v>83</v>
      </c>
      <c r="J234" s="69"/>
      <c r="K234" s="91" t="s">
        <v>643</v>
      </c>
      <c r="L234" s="69" t="s">
        <v>8</v>
      </c>
      <c r="M234" t="s">
        <v>20</v>
      </c>
      <c r="N234" s="69"/>
      <c r="O234"/>
      <c r="P234" t="s">
        <v>664</v>
      </c>
      <c r="Q234"/>
      <c r="R234"/>
      <c r="S234"/>
    </row>
    <row r="235" spans="1:19" s="5" customFormat="1" x14ac:dyDescent="0.25">
      <c r="A235" s="8" t="s">
        <v>960</v>
      </c>
      <c r="B235" t="s">
        <v>642</v>
      </c>
      <c r="C235" t="s">
        <v>573</v>
      </c>
      <c r="D235">
        <v>42.558639999999997</v>
      </c>
      <c r="E235">
        <v>-2.1881789999999999</v>
      </c>
      <c r="F235" s="4">
        <v>4932.5</v>
      </c>
      <c r="G235">
        <v>5310</v>
      </c>
      <c r="H235">
        <v>4555</v>
      </c>
      <c r="I235" s="69" t="s">
        <v>83</v>
      </c>
      <c r="J235" s="69"/>
      <c r="K235" s="91" t="s">
        <v>643</v>
      </c>
      <c r="L235" s="69" t="s">
        <v>8</v>
      </c>
      <c r="M235" t="s">
        <v>20</v>
      </c>
      <c r="N235" s="69"/>
      <c r="O235"/>
      <c r="P235" t="s">
        <v>665</v>
      </c>
      <c r="Q235"/>
      <c r="R235"/>
      <c r="S235"/>
    </row>
    <row r="236" spans="1:19" s="5" customFormat="1" x14ac:dyDescent="0.25">
      <c r="A236" s="8" t="s">
        <v>960</v>
      </c>
      <c r="B236" t="s">
        <v>656</v>
      </c>
      <c r="C236" t="s">
        <v>573</v>
      </c>
      <c r="D236">
        <v>42.795321000000001</v>
      </c>
      <c r="E236">
        <v>-1.7580849999999999</v>
      </c>
      <c r="F236" s="4">
        <v>4967.5</v>
      </c>
      <c r="G236">
        <v>5207</v>
      </c>
      <c r="H236">
        <v>4728</v>
      </c>
      <c r="I236" s="69" t="s">
        <v>92</v>
      </c>
      <c r="J236" s="69"/>
      <c r="K236" s="91" t="s">
        <v>643</v>
      </c>
      <c r="L236" s="69" t="s">
        <v>8</v>
      </c>
      <c r="M236" t="s">
        <v>20</v>
      </c>
      <c r="N236" s="69" t="s">
        <v>8</v>
      </c>
      <c r="O236"/>
      <c r="P236" t="s">
        <v>666</v>
      </c>
      <c r="Q236"/>
      <c r="R236"/>
      <c r="S236"/>
    </row>
    <row r="237" spans="1:19" s="5" customFormat="1" x14ac:dyDescent="0.25">
      <c r="A237" s="8" t="s">
        <v>960</v>
      </c>
      <c r="B237" t="s">
        <v>642</v>
      </c>
      <c r="C237" t="s">
        <v>573</v>
      </c>
      <c r="D237">
        <v>42.558639999999997</v>
      </c>
      <c r="E237">
        <v>-2.1881789999999999</v>
      </c>
      <c r="F237" s="4">
        <v>4932.5</v>
      </c>
      <c r="G237">
        <v>5310</v>
      </c>
      <c r="H237">
        <v>4555</v>
      </c>
      <c r="I237" s="69" t="s">
        <v>30</v>
      </c>
      <c r="J237" s="69"/>
      <c r="K237" s="91" t="s">
        <v>643</v>
      </c>
      <c r="L237" s="69" t="s">
        <v>8</v>
      </c>
      <c r="M237" t="s">
        <v>10</v>
      </c>
      <c r="N237" s="69"/>
      <c r="O237"/>
      <c r="P237" t="s">
        <v>667</v>
      </c>
      <c r="Q237"/>
      <c r="R237"/>
      <c r="S237"/>
    </row>
    <row r="238" spans="1:19" s="5" customFormat="1" x14ac:dyDescent="0.25">
      <c r="A238" s="8" t="s">
        <v>960</v>
      </c>
      <c r="B238" t="s">
        <v>642</v>
      </c>
      <c r="C238" t="s">
        <v>573</v>
      </c>
      <c r="D238">
        <v>42.558639999999997</v>
      </c>
      <c r="E238">
        <v>-2.1881789999999999</v>
      </c>
      <c r="F238" s="4">
        <v>4932.5</v>
      </c>
      <c r="G238">
        <v>5310</v>
      </c>
      <c r="H238">
        <v>4555</v>
      </c>
      <c r="I238" s="69" t="s">
        <v>30</v>
      </c>
      <c r="J238" s="69"/>
      <c r="K238" s="91" t="s">
        <v>643</v>
      </c>
      <c r="L238" s="69" t="s">
        <v>8</v>
      </c>
      <c r="M238" t="s">
        <v>10</v>
      </c>
      <c r="N238" s="69"/>
      <c r="O238"/>
      <c r="P238" t="s">
        <v>672</v>
      </c>
      <c r="Q238"/>
      <c r="R238"/>
      <c r="S238"/>
    </row>
    <row r="239" spans="1:19" s="5" customFormat="1" x14ac:dyDescent="0.25">
      <c r="A239" s="8" t="s">
        <v>960</v>
      </c>
      <c r="B239" t="s">
        <v>642</v>
      </c>
      <c r="C239" t="s">
        <v>573</v>
      </c>
      <c r="D239">
        <v>42.558639999999997</v>
      </c>
      <c r="E239">
        <v>-2.1881789999999999</v>
      </c>
      <c r="F239" s="4">
        <v>4932.5</v>
      </c>
      <c r="G239">
        <v>5310</v>
      </c>
      <c r="H239">
        <v>4555</v>
      </c>
      <c r="I239" s="69" t="s">
        <v>30</v>
      </c>
      <c r="J239" s="69"/>
      <c r="K239" s="91" t="s">
        <v>643</v>
      </c>
      <c r="L239" s="69" t="s">
        <v>8</v>
      </c>
      <c r="M239" t="s">
        <v>10</v>
      </c>
      <c r="N239" s="69"/>
      <c r="O239"/>
      <c r="P239" t="s">
        <v>669</v>
      </c>
      <c r="Q239"/>
      <c r="R239"/>
      <c r="S239"/>
    </row>
    <row r="240" spans="1:19" s="5" customFormat="1" x14ac:dyDescent="0.25">
      <c r="A240" s="8" t="s">
        <v>960</v>
      </c>
      <c r="B240" t="s">
        <v>642</v>
      </c>
      <c r="C240" t="s">
        <v>573</v>
      </c>
      <c r="D240">
        <v>42.558639999999997</v>
      </c>
      <c r="E240">
        <v>-2.1881789999999999</v>
      </c>
      <c r="F240" s="4">
        <v>4932.5</v>
      </c>
      <c r="G240">
        <v>5310</v>
      </c>
      <c r="H240">
        <v>4555</v>
      </c>
      <c r="I240" s="69" t="s">
        <v>325</v>
      </c>
      <c r="J240" s="69"/>
      <c r="K240" s="91" t="s">
        <v>643</v>
      </c>
      <c r="L240" s="69" t="s">
        <v>8</v>
      </c>
      <c r="M240" t="s">
        <v>20</v>
      </c>
      <c r="N240" s="69"/>
      <c r="O240"/>
      <c r="P240" t="s">
        <v>670</v>
      </c>
      <c r="Q240"/>
      <c r="R240"/>
      <c r="S240"/>
    </row>
    <row r="241" spans="1:19" s="5" customFormat="1" x14ac:dyDescent="0.25">
      <c r="A241" s="8" t="s">
        <v>960</v>
      </c>
      <c r="B241" t="s">
        <v>642</v>
      </c>
      <c r="C241" t="s">
        <v>573</v>
      </c>
      <c r="D241">
        <v>42.558639999999997</v>
      </c>
      <c r="E241">
        <v>-2.1881789999999999</v>
      </c>
      <c r="F241" s="4">
        <v>4932.5</v>
      </c>
      <c r="G241">
        <v>5310</v>
      </c>
      <c r="H241">
        <v>4555</v>
      </c>
      <c r="I241" s="69" t="s">
        <v>36</v>
      </c>
      <c r="J241" s="69"/>
      <c r="K241" s="91" t="s">
        <v>643</v>
      </c>
      <c r="L241" s="69" t="s">
        <v>8</v>
      </c>
      <c r="M241" t="s">
        <v>15</v>
      </c>
      <c r="N241" s="69"/>
      <c r="O241"/>
      <c r="P241" t="s">
        <v>671</v>
      </c>
      <c r="Q241"/>
      <c r="R241"/>
      <c r="S241"/>
    </row>
    <row r="242" spans="1:19" s="5" customFormat="1" x14ac:dyDescent="0.25">
      <c r="A242" s="8" t="s">
        <v>960</v>
      </c>
      <c r="B242" t="s">
        <v>642</v>
      </c>
      <c r="C242" t="s">
        <v>573</v>
      </c>
      <c r="D242">
        <v>42.558639999999997</v>
      </c>
      <c r="E242">
        <v>-2.1881789999999999</v>
      </c>
      <c r="F242" s="4">
        <v>4932.5</v>
      </c>
      <c r="G242">
        <v>5310</v>
      </c>
      <c r="H242">
        <v>4555</v>
      </c>
      <c r="I242" s="69" t="s">
        <v>36</v>
      </c>
      <c r="J242" s="69"/>
      <c r="K242" s="91" t="s">
        <v>643</v>
      </c>
      <c r="L242" s="69" t="s">
        <v>8</v>
      </c>
      <c r="M242" t="s">
        <v>15</v>
      </c>
      <c r="N242" s="69"/>
      <c r="O242"/>
      <c r="P242" t="s">
        <v>668</v>
      </c>
      <c r="Q242"/>
      <c r="R242"/>
      <c r="S242"/>
    </row>
    <row r="243" spans="1:19" s="5" customFormat="1" x14ac:dyDescent="0.25">
      <c r="A243" s="8" t="s">
        <v>960</v>
      </c>
      <c r="B243" t="s">
        <v>642</v>
      </c>
      <c r="C243" t="s">
        <v>573</v>
      </c>
      <c r="D243">
        <v>42.558639999999997</v>
      </c>
      <c r="E243">
        <v>-2.1881789999999999</v>
      </c>
      <c r="F243" s="4">
        <v>4932.5</v>
      </c>
      <c r="G243">
        <v>5310</v>
      </c>
      <c r="H243">
        <v>4555</v>
      </c>
      <c r="I243" s="69" t="s">
        <v>36</v>
      </c>
      <c r="J243" s="69"/>
      <c r="K243" s="91" t="s">
        <v>643</v>
      </c>
      <c r="L243" s="69" t="s">
        <v>8</v>
      </c>
      <c r="M243" t="s">
        <v>15</v>
      </c>
      <c r="N243" s="69"/>
      <c r="O243"/>
      <c r="P243" t="s">
        <v>673</v>
      </c>
      <c r="Q243"/>
      <c r="R243"/>
      <c r="S243"/>
    </row>
    <row r="244" spans="1:19" s="5" customFormat="1" x14ac:dyDescent="0.25">
      <c r="A244" s="8" t="s">
        <v>960</v>
      </c>
      <c r="B244" t="s">
        <v>642</v>
      </c>
      <c r="C244" t="s">
        <v>573</v>
      </c>
      <c r="D244">
        <v>42.558639999999997</v>
      </c>
      <c r="E244">
        <v>-2.1881789999999999</v>
      </c>
      <c r="F244" s="4">
        <v>4932.5</v>
      </c>
      <c r="G244">
        <v>5310</v>
      </c>
      <c r="H244">
        <v>4555</v>
      </c>
      <c r="I244" s="69" t="s">
        <v>36</v>
      </c>
      <c r="J244" s="69"/>
      <c r="K244" s="91" t="s">
        <v>643</v>
      </c>
      <c r="L244" s="69" t="s">
        <v>8</v>
      </c>
      <c r="M244" t="s">
        <v>15</v>
      </c>
      <c r="N244" s="69"/>
      <c r="O244"/>
      <c r="P244" t="s">
        <v>674</v>
      </c>
      <c r="Q244"/>
      <c r="R244"/>
      <c r="S244"/>
    </row>
    <row r="245" spans="1:19" x14ac:dyDescent="0.25">
      <c r="A245" s="8" t="s">
        <v>960</v>
      </c>
      <c r="B245" t="s">
        <v>642</v>
      </c>
      <c r="C245" t="s">
        <v>573</v>
      </c>
      <c r="D245">
        <v>42.558639999999997</v>
      </c>
      <c r="E245">
        <v>-2.1881789999999999</v>
      </c>
      <c r="F245" s="4">
        <v>4932.5</v>
      </c>
      <c r="G245">
        <v>5310</v>
      </c>
      <c r="H245">
        <v>4555</v>
      </c>
      <c r="I245" s="69" t="s">
        <v>36</v>
      </c>
      <c r="K245" s="91" t="s">
        <v>643</v>
      </c>
      <c r="L245" s="69" t="s">
        <v>8</v>
      </c>
      <c r="M245" t="s">
        <v>15</v>
      </c>
      <c r="P245" t="s">
        <v>675</v>
      </c>
    </row>
    <row r="246" spans="1:19" s="5" customFormat="1" x14ac:dyDescent="0.25">
      <c r="A246" s="8" t="s">
        <v>960</v>
      </c>
      <c r="B246" t="s">
        <v>642</v>
      </c>
      <c r="C246" t="s">
        <v>573</v>
      </c>
      <c r="D246">
        <v>42.558639999999997</v>
      </c>
      <c r="E246">
        <v>-2.1881789999999999</v>
      </c>
      <c r="F246" s="4">
        <v>4932.5</v>
      </c>
      <c r="G246">
        <v>5310</v>
      </c>
      <c r="H246">
        <v>4555</v>
      </c>
      <c r="I246" s="69" t="s">
        <v>36</v>
      </c>
      <c r="J246" s="69"/>
      <c r="K246" s="91" t="s">
        <v>643</v>
      </c>
      <c r="L246" s="69" t="s">
        <v>8</v>
      </c>
      <c r="M246" t="s">
        <v>15</v>
      </c>
      <c r="N246" s="69"/>
      <c r="O246"/>
      <c r="P246" t="s">
        <v>676</v>
      </c>
      <c r="Q246"/>
      <c r="R246"/>
      <c r="S246"/>
    </row>
    <row r="247" spans="1:19" x14ac:dyDescent="0.25">
      <c r="A247" s="8" t="s">
        <v>960</v>
      </c>
      <c r="B247" t="s">
        <v>642</v>
      </c>
      <c r="C247" t="s">
        <v>573</v>
      </c>
      <c r="D247">
        <v>42.558639999999997</v>
      </c>
      <c r="E247">
        <v>-2.1881789999999999</v>
      </c>
      <c r="F247" s="4">
        <v>4932.5</v>
      </c>
      <c r="G247">
        <v>5310</v>
      </c>
      <c r="H247">
        <v>4555</v>
      </c>
      <c r="I247" s="69" t="s">
        <v>36</v>
      </c>
      <c r="K247" s="91" t="s">
        <v>643</v>
      </c>
      <c r="L247" s="69" t="s">
        <v>8</v>
      </c>
      <c r="M247" t="s">
        <v>15</v>
      </c>
      <c r="P247" t="s">
        <v>677</v>
      </c>
    </row>
    <row r="248" spans="1:19" x14ac:dyDescent="0.25">
      <c r="A248" s="8" t="s">
        <v>960</v>
      </c>
      <c r="B248" t="s">
        <v>656</v>
      </c>
      <c r="C248" t="s">
        <v>573</v>
      </c>
      <c r="D248">
        <v>42.795321000000001</v>
      </c>
      <c r="E248">
        <v>-1.7580849999999999</v>
      </c>
      <c r="F248" s="4">
        <v>4967.5</v>
      </c>
      <c r="G248">
        <v>5207</v>
      </c>
      <c r="H248">
        <v>4728</v>
      </c>
      <c r="I248" s="69" t="s">
        <v>36</v>
      </c>
      <c r="K248" s="91" t="s">
        <v>643</v>
      </c>
      <c r="L248" s="69" t="s">
        <v>8</v>
      </c>
      <c r="M248" t="s">
        <v>15</v>
      </c>
      <c r="P248" t="s">
        <v>678</v>
      </c>
    </row>
    <row r="249" spans="1:19" s="5" customFormat="1" x14ac:dyDescent="0.25">
      <c r="A249" s="8" t="s">
        <v>960</v>
      </c>
      <c r="B249" t="s">
        <v>642</v>
      </c>
      <c r="C249" t="s">
        <v>573</v>
      </c>
      <c r="D249">
        <v>42.558639999999997</v>
      </c>
      <c r="E249">
        <v>-2.1881789999999999</v>
      </c>
      <c r="F249" s="4">
        <v>4932.5</v>
      </c>
      <c r="G249">
        <v>5310</v>
      </c>
      <c r="H249">
        <v>4555</v>
      </c>
      <c r="I249" s="69" t="s">
        <v>38</v>
      </c>
      <c r="J249" s="69"/>
      <c r="K249" s="91" t="s">
        <v>643</v>
      </c>
      <c r="L249" s="69" t="s">
        <v>8</v>
      </c>
      <c r="M249" t="s">
        <v>15</v>
      </c>
      <c r="N249" s="69"/>
      <c r="O249"/>
      <c r="P249" t="s">
        <v>679</v>
      </c>
      <c r="Q249"/>
      <c r="R249"/>
      <c r="S249"/>
    </row>
    <row r="250" spans="1:19" s="5" customFormat="1" x14ac:dyDescent="0.25">
      <c r="A250" s="8" t="s">
        <v>960</v>
      </c>
      <c r="B250" t="s">
        <v>642</v>
      </c>
      <c r="C250" t="s">
        <v>573</v>
      </c>
      <c r="D250">
        <v>42.558639999999997</v>
      </c>
      <c r="E250">
        <v>-2.1881789999999999</v>
      </c>
      <c r="F250" s="4">
        <v>4932.5</v>
      </c>
      <c r="G250">
        <v>5310</v>
      </c>
      <c r="H250">
        <v>4555</v>
      </c>
      <c r="I250" s="69" t="s">
        <v>276</v>
      </c>
      <c r="J250" s="69"/>
      <c r="K250" s="91" t="s">
        <v>643</v>
      </c>
      <c r="L250" s="69" t="s">
        <v>8</v>
      </c>
      <c r="M250" t="s">
        <v>20</v>
      </c>
      <c r="N250" s="69"/>
      <c r="O250"/>
      <c r="P250" t="s">
        <v>680</v>
      </c>
      <c r="Q250"/>
      <c r="R250"/>
      <c r="S250"/>
    </row>
    <row r="251" spans="1:19" s="5" customFormat="1" x14ac:dyDescent="0.25">
      <c r="A251" s="5" t="s">
        <v>681</v>
      </c>
      <c r="D251" s="5">
        <f>AVERAGE(D215:D250)</f>
        <v>42.617810249999998</v>
      </c>
      <c r="E251" s="5">
        <f t="shared" ref="E251" si="6">AVERAGE(E215:E250)</f>
        <v>-2.0806555000000002</v>
      </c>
      <c r="F251" s="5">
        <f>AVERAGE(F215:F250)</f>
        <v>4941.25</v>
      </c>
      <c r="G251" s="5">
        <f t="shared" ref="G251:H251" si="7">AVERAGE(G215:G250)</f>
        <v>5284.25</v>
      </c>
      <c r="H251" s="5">
        <f t="shared" si="7"/>
        <v>4598.25</v>
      </c>
      <c r="I251" s="69"/>
      <c r="J251" s="69"/>
      <c r="K251" s="91"/>
      <c r="L251" s="69"/>
      <c r="M251"/>
      <c r="N251" s="69"/>
      <c r="O251"/>
      <c r="P251"/>
      <c r="Q251"/>
      <c r="R251"/>
      <c r="S251"/>
    </row>
    <row r="252" spans="1:19" x14ac:dyDescent="0.25">
      <c r="F252"/>
      <c r="I252"/>
      <c r="J252"/>
      <c r="L252"/>
      <c r="N252"/>
    </row>
    <row r="253" spans="1:19" s="5" customFormat="1" ht="30" x14ac:dyDescent="0.25">
      <c r="A253" s="1" t="s">
        <v>1006</v>
      </c>
      <c r="B253" s="1" t="s">
        <v>0</v>
      </c>
      <c r="C253" s="1" t="s">
        <v>1</v>
      </c>
      <c r="D253" s="1" t="s">
        <v>2</v>
      </c>
      <c r="E253" s="1" t="s">
        <v>3</v>
      </c>
      <c r="F253" s="2" t="s">
        <v>986</v>
      </c>
      <c r="G253" s="1" t="s">
        <v>987</v>
      </c>
      <c r="H253" s="1" t="s">
        <v>988</v>
      </c>
      <c r="I253" s="1" t="s">
        <v>989</v>
      </c>
      <c r="J253" s="1" t="s">
        <v>990</v>
      </c>
      <c r="K253" s="1" t="s">
        <v>991</v>
      </c>
      <c r="L253" s="1" t="s">
        <v>992</v>
      </c>
      <c r="M253" s="1" t="s">
        <v>993</v>
      </c>
      <c r="N253" s="1" t="s">
        <v>4</v>
      </c>
      <c r="O253" s="1" t="s">
        <v>994</v>
      </c>
      <c r="P253" s="1" t="s">
        <v>995</v>
      </c>
      <c r="Q253" s="1" t="s">
        <v>996</v>
      </c>
      <c r="R253"/>
      <c r="S253"/>
    </row>
    <row r="254" spans="1:19" s="5" customFormat="1" x14ac:dyDescent="0.25">
      <c r="A254" t="s">
        <v>959</v>
      </c>
      <c r="B254" t="s">
        <v>485</v>
      </c>
      <c r="C254" t="s">
        <v>486</v>
      </c>
      <c r="D254">
        <v>39.650500000000001</v>
      </c>
      <c r="E254">
        <v>-8.4138999999999999</v>
      </c>
      <c r="F254" s="4">
        <v>5161.5</v>
      </c>
      <c r="G254">
        <v>5480</v>
      </c>
      <c r="H254">
        <v>4843</v>
      </c>
      <c r="I254" s="69" t="s">
        <v>36</v>
      </c>
      <c r="J254" s="69"/>
      <c r="K254" s="91" t="s">
        <v>487</v>
      </c>
      <c r="L254" s="69" t="s">
        <v>8</v>
      </c>
      <c r="M254" t="s">
        <v>15</v>
      </c>
      <c r="N254" s="69"/>
      <c r="O254"/>
      <c r="P254" t="s">
        <v>488</v>
      </c>
      <c r="Q254"/>
      <c r="R254"/>
      <c r="S254"/>
    </row>
    <row r="255" spans="1:19" s="5" customFormat="1" x14ac:dyDescent="0.25">
      <c r="A255" t="s">
        <v>959</v>
      </c>
      <c r="B255" t="s">
        <v>485</v>
      </c>
      <c r="C255" t="s">
        <v>486</v>
      </c>
      <c r="D255">
        <v>39.650500000000001</v>
      </c>
      <c r="E255">
        <v>-8.4138999999999999</v>
      </c>
      <c r="F255" s="4">
        <v>5161.5</v>
      </c>
      <c r="G255">
        <v>5480</v>
      </c>
      <c r="H255">
        <v>4843</v>
      </c>
      <c r="I255" s="69" t="s">
        <v>45</v>
      </c>
      <c r="J255" s="69"/>
      <c r="K255" s="91" t="s">
        <v>487</v>
      </c>
      <c r="L255" s="69" t="s">
        <v>8</v>
      </c>
      <c r="M255" t="s">
        <v>20</v>
      </c>
      <c r="N255" s="69"/>
      <c r="O255"/>
      <c r="P255" t="s">
        <v>489</v>
      </c>
      <c r="Q255"/>
      <c r="R255"/>
      <c r="S255"/>
    </row>
    <row r="256" spans="1:19" s="5" customFormat="1" x14ac:dyDescent="0.25">
      <c r="A256" s="8" t="s">
        <v>945</v>
      </c>
      <c r="B256" t="s">
        <v>490</v>
      </c>
      <c r="C256" t="s">
        <v>486</v>
      </c>
      <c r="D256">
        <v>39.504810999999997</v>
      </c>
      <c r="E256">
        <v>-8.6152940000000005</v>
      </c>
      <c r="F256" s="4">
        <v>5265</v>
      </c>
      <c r="G256">
        <v>5310</v>
      </c>
      <c r="H256">
        <v>5220</v>
      </c>
      <c r="I256" s="69" t="s">
        <v>491</v>
      </c>
      <c r="J256" s="69"/>
      <c r="K256" s="91" t="s">
        <v>396</v>
      </c>
      <c r="L256" s="69" t="s">
        <v>8</v>
      </c>
      <c r="M256" t="s">
        <v>10</v>
      </c>
      <c r="N256" s="69" t="s">
        <v>8</v>
      </c>
      <c r="O256"/>
      <c r="P256" t="s">
        <v>492</v>
      </c>
      <c r="Q256"/>
      <c r="R256"/>
      <c r="S256"/>
    </row>
    <row r="257" spans="1:19" s="5" customFormat="1" x14ac:dyDescent="0.25">
      <c r="A257" t="s">
        <v>959</v>
      </c>
      <c r="B257" t="s">
        <v>485</v>
      </c>
      <c r="C257" t="s">
        <v>486</v>
      </c>
      <c r="D257">
        <v>39.650500000000001</v>
      </c>
      <c r="E257">
        <v>-8.4138999999999999</v>
      </c>
      <c r="F257" s="4">
        <v>5161.5</v>
      </c>
      <c r="G257">
        <v>5480</v>
      </c>
      <c r="H257">
        <v>4843</v>
      </c>
      <c r="I257" s="69" t="s">
        <v>66</v>
      </c>
      <c r="J257" s="69"/>
      <c r="K257" s="91" t="s">
        <v>487</v>
      </c>
      <c r="L257" s="69" t="s">
        <v>8</v>
      </c>
      <c r="M257" t="s">
        <v>10</v>
      </c>
      <c r="N257" s="69"/>
      <c r="O257"/>
      <c r="P257" t="s">
        <v>493</v>
      </c>
      <c r="Q257"/>
      <c r="R257"/>
      <c r="S257"/>
    </row>
    <row r="258" spans="1:19" s="5" customFormat="1" x14ac:dyDescent="0.25">
      <c r="A258" t="s">
        <v>959</v>
      </c>
      <c r="B258" t="s">
        <v>485</v>
      </c>
      <c r="C258" t="s">
        <v>486</v>
      </c>
      <c r="D258">
        <v>39.650500000000001</v>
      </c>
      <c r="E258">
        <v>-8.4138999999999999</v>
      </c>
      <c r="F258" s="4">
        <v>5161.5</v>
      </c>
      <c r="G258">
        <v>5480</v>
      </c>
      <c r="H258">
        <v>4843</v>
      </c>
      <c r="I258" s="69" t="s">
        <v>66</v>
      </c>
      <c r="J258" s="69"/>
      <c r="K258" s="91" t="s">
        <v>487</v>
      </c>
      <c r="L258" s="69" t="s">
        <v>8</v>
      </c>
      <c r="M258" t="s">
        <v>10</v>
      </c>
      <c r="N258" s="69"/>
      <c r="O258"/>
      <c r="P258" t="s">
        <v>494</v>
      </c>
      <c r="Q258"/>
      <c r="R258"/>
      <c r="S258"/>
    </row>
    <row r="259" spans="1:19" x14ac:dyDescent="0.25">
      <c r="A259" t="s">
        <v>959</v>
      </c>
      <c r="B259" t="s">
        <v>485</v>
      </c>
      <c r="C259" t="s">
        <v>486</v>
      </c>
      <c r="D259">
        <v>39.650500000000001</v>
      </c>
      <c r="E259">
        <v>-8.4138999999999999</v>
      </c>
      <c r="F259" s="4">
        <v>5161.5</v>
      </c>
      <c r="G259">
        <v>5480</v>
      </c>
      <c r="H259">
        <v>4843</v>
      </c>
      <c r="I259" s="69" t="s">
        <v>66</v>
      </c>
      <c r="K259" s="91" t="s">
        <v>487</v>
      </c>
      <c r="L259" s="69" t="s">
        <v>8</v>
      </c>
      <c r="M259" t="s">
        <v>10</v>
      </c>
      <c r="P259" t="s">
        <v>495</v>
      </c>
    </row>
    <row r="260" spans="1:19" x14ac:dyDescent="0.25">
      <c r="A260" t="s">
        <v>959</v>
      </c>
      <c r="B260" t="s">
        <v>485</v>
      </c>
      <c r="C260" t="s">
        <v>486</v>
      </c>
      <c r="D260">
        <v>39.650500000000001</v>
      </c>
      <c r="E260">
        <v>-8.4138999999999999</v>
      </c>
      <c r="F260" s="4">
        <v>5161.5</v>
      </c>
      <c r="G260">
        <v>5480</v>
      </c>
      <c r="H260">
        <v>4843</v>
      </c>
      <c r="I260" s="69" t="s">
        <v>66</v>
      </c>
      <c r="K260" s="91" t="s">
        <v>487</v>
      </c>
      <c r="L260" s="69" t="s">
        <v>8</v>
      </c>
      <c r="M260" t="s">
        <v>10</v>
      </c>
      <c r="P260" t="s">
        <v>496</v>
      </c>
    </row>
    <row r="261" spans="1:19" x14ac:dyDescent="0.25">
      <c r="A261" t="s">
        <v>959</v>
      </c>
      <c r="B261" t="s">
        <v>485</v>
      </c>
      <c r="C261" t="s">
        <v>486</v>
      </c>
      <c r="D261">
        <v>39.650500000000001</v>
      </c>
      <c r="E261">
        <v>-8.4138999999999999</v>
      </c>
      <c r="F261" s="4">
        <v>5161.5</v>
      </c>
      <c r="G261">
        <v>5480</v>
      </c>
      <c r="H261">
        <v>4843</v>
      </c>
      <c r="I261" s="69" t="s">
        <v>66</v>
      </c>
      <c r="K261" s="91" t="s">
        <v>487</v>
      </c>
      <c r="L261" s="69" t="s">
        <v>8</v>
      </c>
      <c r="M261" t="s">
        <v>10</v>
      </c>
      <c r="P261" t="s">
        <v>497</v>
      </c>
    </row>
    <row r="262" spans="1:19" s="5" customFormat="1" x14ac:dyDescent="0.25">
      <c r="A262" t="s">
        <v>959</v>
      </c>
      <c r="B262" t="s">
        <v>485</v>
      </c>
      <c r="C262" t="s">
        <v>486</v>
      </c>
      <c r="D262">
        <v>39.650500000000001</v>
      </c>
      <c r="E262">
        <v>-8.4138999999999999</v>
      </c>
      <c r="F262" s="4">
        <v>5161.5</v>
      </c>
      <c r="G262">
        <v>5480</v>
      </c>
      <c r="H262">
        <v>4843</v>
      </c>
      <c r="I262" s="69" t="s">
        <v>66</v>
      </c>
      <c r="J262" s="69"/>
      <c r="K262" s="91" t="s">
        <v>487</v>
      </c>
      <c r="L262" s="69" t="s">
        <v>8</v>
      </c>
      <c r="M262" t="s">
        <v>10</v>
      </c>
      <c r="N262" s="69"/>
      <c r="O262"/>
      <c r="P262" t="s">
        <v>498</v>
      </c>
      <c r="Q262"/>
      <c r="R262"/>
      <c r="S262"/>
    </row>
    <row r="263" spans="1:19" s="5" customFormat="1" x14ac:dyDescent="0.25">
      <c r="A263" s="8" t="s">
        <v>945</v>
      </c>
      <c r="B263" t="s">
        <v>490</v>
      </c>
      <c r="C263" t="s">
        <v>486</v>
      </c>
      <c r="D263">
        <v>39.504810999999997</v>
      </c>
      <c r="E263">
        <v>-8.6152940000000005</v>
      </c>
      <c r="F263" s="4">
        <v>5280</v>
      </c>
      <c r="G263">
        <v>5330</v>
      </c>
      <c r="H263">
        <v>5230</v>
      </c>
      <c r="I263" s="69" t="s">
        <v>14</v>
      </c>
      <c r="J263" s="69"/>
      <c r="K263" s="91" t="s">
        <v>396</v>
      </c>
      <c r="L263" s="69" t="s">
        <v>8</v>
      </c>
      <c r="M263" t="s">
        <v>15</v>
      </c>
      <c r="N263" s="69" t="s">
        <v>60</v>
      </c>
      <c r="O263"/>
      <c r="P263" t="s">
        <v>499</v>
      </c>
      <c r="Q263"/>
      <c r="R263"/>
      <c r="S263"/>
    </row>
    <row r="264" spans="1:19" s="5" customFormat="1" x14ac:dyDescent="0.25">
      <c r="A264" s="5" t="s">
        <v>905</v>
      </c>
      <c r="D264" s="5">
        <f>AVERAGE(D254:D263)</f>
        <v>39.621362200000007</v>
      </c>
      <c r="E264" s="5">
        <f>AVERAGE(E254:E263)</f>
        <v>-8.4541787999999993</v>
      </c>
      <c r="F264" s="5">
        <f t="shared" ref="F264:H264" si="8">AVERAGE(F254:F263)</f>
        <v>5183.7</v>
      </c>
      <c r="G264" s="5">
        <f>AVERAGE(G254:G263)</f>
        <v>5448</v>
      </c>
      <c r="H264" s="5">
        <f t="shared" si="8"/>
        <v>4919.3999999999996</v>
      </c>
      <c r="I264" s="69"/>
      <c r="J264" s="69"/>
      <c r="K264" s="91"/>
      <c r="L264" s="69"/>
      <c r="M264"/>
      <c r="N264" s="69"/>
      <c r="O264"/>
      <c r="P264"/>
      <c r="Q264"/>
      <c r="R264"/>
      <c r="S264"/>
    </row>
    <row r="265" spans="1:19" x14ac:dyDescent="0.25">
      <c r="F265"/>
      <c r="I265"/>
      <c r="J265"/>
      <c r="L265"/>
      <c r="N265"/>
    </row>
    <row r="266" spans="1:19" ht="30" x14ac:dyDescent="0.25">
      <c r="A266" s="1" t="s">
        <v>1006</v>
      </c>
      <c r="B266" s="1" t="s">
        <v>0</v>
      </c>
      <c r="C266" s="1" t="s">
        <v>1</v>
      </c>
      <c r="D266" s="1" t="s">
        <v>2</v>
      </c>
      <c r="E266" s="1" t="s">
        <v>3</v>
      </c>
      <c r="F266" s="2" t="s">
        <v>986</v>
      </c>
      <c r="G266" s="1" t="s">
        <v>987</v>
      </c>
      <c r="H266" s="1" t="s">
        <v>988</v>
      </c>
      <c r="I266" s="1" t="s">
        <v>989</v>
      </c>
      <c r="J266" s="1" t="s">
        <v>990</v>
      </c>
      <c r="K266" s="1" t="s">
        <v>991</v>
      </c>
      <c r="L266" s="1" t="s">
        <v>992</v>
      </c>
      <c r="M266" s="1" t="s">
        <v>993</v>
      </c>
      <c r="N266" s="1" t="s">
        <v>4</v>
      </c>
      <c r="O266" s="1" t="s">
        <v>994</v>
      </c>
      <c r="P266" s="1" t="s">
        <v>995</v>
      </c>
      <c r="Q266" s="1" t="s">
        <v>996</v>
      </c>
    </row>
    <row r="267" spans="1:19" x14ac:dyDescent="0.25">
      <c r="A267" s="8" t="s">
        <v>938</v>
      </c>
      <c r="B267" t="s">
        <v>562</v>
      </c>
      <c r="C267" t="s">
        <v>514</v>
      </c>
      <c r="D267">
        <v>44.27225</v>
      </c>
      <c r="E267">
        <v>23.898340000000001</v>
      </c>
      <c r="F267" s="4">
        <f>(G267+H267)/2</f>
        <v>6000</v>
      </c>
      <c r="G267">
        <v>6500</v>
      </c>
      <c r="H267">
        <v>5500</v>
      </c>
      <c r="I267" s="69" t="s">
        <v>66</v>
      </c>
      <c r="K267" s="91" t="s">
        <v>563</v>
      </c>
      <c r="L267" s="69" t="s">
        <v>8</v>
      </c>
      <c r="M267" t="s">
        <v>10</v>
      </c>
      <c r="P267" t="s">
        <v>564</v>
      </c>
    </row>
    <row r="268" spans="1:19" x14ac:dyDescent="0.25">
      <c r="A268" s="8" t="s">
        <v>938</v>
      </c>
      <c r="B268" t="s">
        <v>562</v>
      </c>
      <c r="C268" t="s">
        <v>514</v>
      </c>
      <c r="D268">
        <v>44.27225</v>
      </c>
      <c r="E268">
        <v>23.898340000000001</v>
      </c>
      <c r="F268" s="4">
        <f>(G268+H268)/2</f>
        <v>6000</v>
      </c>
      <c r="G268">
        <v>6500</v>
      </c>
      <c r="H268">
        <v>5500</v>
      </c>
      <c r="I268" s="69" t="s">
        <v>75</v>
      </c>
      <c r="K268" s="91" t="s">
        <v>563</v>
      </c>
      <c r="L268" s="69" t="s">
        <v>8</v>
      </c>
      <c r="M268" t="s">
        <v>10</v>
      </c>
      <c r="P268" t="s">
        <v>565</v>
      </c>
    </row>
    <row r="269" spans="1:19" s="5" customFormat="1" x14ac:dyDescent="0.25">
      <c r="A269" s="8" t="s">
        <v>938</v>
      </c>
      <c r="B269" t="s">
        <v>566</v>
      </c>
      <c r="C269" t="s">
        <v>514</v>
      </c>
      <c r="D269">
        <v>46.775080000000003</v>
      </c>
      <c r="E269">
        <v>23.502880000000001</v>
      </c>
      <c r="F269" s="4">
        <f>(G269+H269)/2</f>
        <v>6000</v>
      </c>
      <c r="G269">
        <v>6500</v>
      </c>
      <c r="H269">
        <v>5500</v>
      </c>
      <c r="I269" s="69" t="s">
        <v>83</v>
      </c>
      <c r="J269" s="69"/>
      <c r="K269" s="91" t="s">
        <v>563</v>
      </c>
      <c r="L269" s="69" t="s">
        <v>8</v>
      </c>
      <c r="M269" t="s">
        <v>20</v>
      </c>
      <c r="N269" s="69"/>
      <c r="O269"/>
      <c r="P269" t="s">
        <v>567</v>
      </c>
      <c r="Q269"/>
      <c r="R269"/>
      <c r="S269"/>
    </row>
    <row r="270" spans="1:19" s="5" customFormat="1" x14ac:dyDescent="0.25">
      <c r="A270" s="8" t="s">
        <v>938</v>
      </c>
      <c r="B270" t="s">
        <v>566</v>
      </c>
      <c r="C270" t="s">
        <v>514</v>
      </c>
      <c r="D270">
        <v>46.775080000000003</v>
      </c>
      <c r="E270">
        <v>23.502880000000001</v>
      </c>
      <c r="F270" s="4">
        <f>(G270+H270)/2</f>
        <v>6000</v>
      </c>
      <c r="G270">
        <v>6500</v>
      </c>
      <c r="H270">
        <v>5500</v>
      </c>
      <c r="I270" s="69" t="s">
        <v>81</v>
      </c>
      <c r="J270" s="69"/>
      <c r="K270" s="91" t="s">
        <v>563</v>
      </c>
      <c r="L270" s="69" t="s">
        <v>8</v>
      </c>
      <c r="M270" t="s">
        <v>20</v>
      </c>
      <c r="N270" s="69"/>
      <c r="O270"/>
      <c r="P270" t="s">
        <v>568</v>
      </c>
      <c r="Q270"/>
      <c r="R270"/>
      <c r="S270"/>
    </row>
    <row r="271" spans="1:19" s="5" customFormat="1" x14ac:dyDescent="0.25">
      <c r="A271" s="8" t="s">
        <v>938</v>
      </c>
      <c r="B271" t="s">
        <v>569</v>
      </c>
      <c r="C271" t="s">
        <v>514</v>
      </c>
      <c r="D271">
        <v>45.936430000000001</v>
      </c>
      <c r="E271">
        <v>26.703749999999999</v>
      </c>
      <c r="F271" s="4">
        <f>(G271+H271)/2</f>
        <v>6000</v>
      </c>
      <c r="G271">
        <v>6500</v>
      </c>
      <c r="H271">
        <v>5500</v>
      </c>
      <c r="I271" s="69" t="s">
        <v>66</v>
      </c>
      <c r="J271" s="69"/>
      <c r="K271" s="91" t="s">
        <v>563</v>
      </c>
      <c r="L271" s="69" t="s">
        <v>8</v>
      </c>
      <c r="M271" t="s">
        <v>10</v>
      </c>
      <c r="N271" s="69"/>
      <c r="O271"/>
      <c r="P271" t="s">
        <v>570</v>
      </c>
      <c r="Q271"/>
      <c r="R271"/>
      <c r="S271"/>
    </row>
    <row r="272" spans="1:19" s="5" customFormat="1" x14ac:dyDescent="0.25">
      <c r="A272" s="5" t="s">
        <v>571</v>
      </c>
      <c r="D272" s="5">
        <f>AVERAGE(D267:D271)</f>
        <v>45.606217999999998</v>
      </c>
      <c r="E272" s="5">
        <f t="shared" ref="E272:H272" si="9">AVERAGE(E267:E271)</f>
        <v>24.301238000000001</v>
      </c>
      <c r="F272" s="5">
        <f t="shared" si="9"/>
        <v>6000</v>
      </c>
      <c r="G272" s="5">
        <f t="shared" si="9"/>
        <v>6500</v>
      </c>
      <c r="H272" s="5">
        <f t="shared" si="9"/>
        <v>5500</v>
      </c>
      <c r="I272" s="69"/>
      <c r="J272" s="69"/>
      <c r="K272" s="91"/>
      <c r="L272" s="69"/>
      <c r="M272"/>
      <c r="N272" s="69"/>
      <c r="O272"/>
      <c r="P272"/>
      <c r="Q272"/>
      <c r="R272"/>
      <c r="S272"/>
    </row>
    <row r="273" spans="1:19" x14ac:dyDescent="0.25">
      <c r="F273"/>
      <c r="I273"/>
      <c r="J273"/>
      <c r="L273"/>
      <c r="N273"/>
    </row>
    <row r="274" spans="1:19" ht="30" x14ac:dyDescent="0.25">
      <c r="A274" s="1" t="s">
        <v>1006</v>
      </c>
      <c r="B274" s="1" t="s">
        <v>0</v>
      </c>
      <c r="C274" s="1" t="s">
        <v>1</v>
      </c>
      <c r="D274" s="1" t="s">
        <v>2</v>
      </c>
      <c r="E274" s="1" t="s">
        <v>3</v>
      </c>
      <c r="F274" s="2" t="s">
        <v>986</v>
      </c>
      <c r="G274" s="1" t="s">
        <v>987</v>
      </c>
      <c r="H274" s="1" t="s">
        <v>988</v>
      </c>
      <c r="I274" s="1" t="s">
        <v>989</v>
      </c>
      <c r="J274" s="1" t="s">
        <v>990</v>
      </c>
      <c r="K274" s="1" t="s">
        <v>991</v>
      </c>
      <c r="L274" s="1" t="s">
        <v>992</v>
      </c>
      <c r="M274" s="1" t="s">
        <v>993</v>
      </c>
      <c r="N274" s="1" t="s">
        <v>4</v>
      </c>
      <c r="O274" s="1" t="s">
        <v>994</v>
      </c>
      <c r="P274" s="1" t="s">
        <v>995</v>
      </c>
      <c r="Q274" s="1" t="s">
        <v>996</v>
      </c>
    </row>
    <row r="275" spans="1:19" x14ac:dyDescent="0.25">
      <c r="A275" t="s">
        <v>941</v>
      </c>
      <c r="B275" t="s">
        <v>248</v>
      </c>
      <c r="C275" t="s">
        <v>64</v>
      </c>
      <c r="D275">
        <v>48.78</v>
      </c>
      <c r="E275">
        <v>9.18</v>
      </c>
      <c r="F275" s="4">
        <f>(G275+H275)/2</f>
        <v>4950</v>
      </c>
      <c r="G275">
        <v>5100</v>
      </c>
      <c r="H275">
        <v>4800</v>
      </c>
      <c r="I275" s="69" t="s">
        <v>249</v>
      </c>
      <c r="J275" s="69" t="s">
        <v>119</v>
      </c>
      <c r="K275" s="91" t="s">
        <v>70</v>
      </c>
      <c r="L275" s="69" t="s">
        <v>8</v>
      </c>
      <c r="M275" t="s">
        <v>20</v>
      </c>
      <c r="N275" s="69" t="s">
        <v>8</v>
      </c>
      <c r="P275" t="s">
        <v>250</v>
      </c>
    </row>
    <row r="276" spans="1:19" x14ac:dyDescent="0.25">
      <c r="A276" t="s">
        <v>936</v>
      </c>
      <c r="B276" t="s">
        <v>248</v>
      </c>
      <c r="C276" t="s">
        <v>64</v>
      </c>
      <c r="D276">
        <v>48.78</v>
      </c>
      <c r="E276">
        <v>9.18</v>
      </c>
      <c r="F276" s="4">
        <f>(G276+H276)/2</f>
        <v>5150</v>
      </c>
      <c r="G276">
        <v>5500</v>
      </c>
      <c r="H276">
        <v>4800</v>
      </c>
      <c r="I276" s="69" t="s">
        <v>107</v>
      </c>
      <c r="J276" s="69" t="s">
        <v>119</v>
      </c>
      <c r="K276" s="91" t="s">
        <v>70</v>
      </c>
      <c r="L276" s="69" t="s">
        <v>8</v>
      </c>
      <c r="M276" t="s">
        <v>20</v>
      </c>
      <c r="N276" s="69" t="s">
        <v>8</v>
      </c>
      <c r="O276" t="s">
        <v>251</v>
      </c>
      <c r="P276" t="s">
        <v>252</v>
      </c>
      <c r="Q276" t="s">
        <v>253</v>
      </c>
    </row>
    <row r="277" spans="1:19" x14ac:dyDescent="0.25">
      <c r="A277" t="s">
        <v>936</v>
      </c>
      <c r="B277" t="s">
        <v>248</v>
      </c>
      <c r="C277" t="s">
        <v>64</v>
      </c>
      <c r="D277">
        <v>48.78</v>
      </c>
      <c r="E277">
        <v>9.18</v>
      </c>
      <c r="F277" s="4">
        <f>(G277+H277)/2</f>
        <v>5150</v>
      </c>
      <c r="G277">
        <v>5500</v>
      </c>
      <c r="H277">
        <v>4800</v>
      </c>
      <c r="I277" s="69" t="s">
        <v>33</v>
      </c>
      <c r="J277" s="69" t="s">
        <v>119</v>
      </c>
      <c r="K277" s="91" t="s">
        <v>70</v>
      </c>
      <c r="L277" s="69" t="s">
        <v>8</v>
      </c>
      <c r="M277" t="s">
        <v>20</v>
      </c>
      <c r="N277" s="69" t="s">
        <v>8</v>
      </c>
      <c r="O277" t="s">
        <v>251</v>
      </c>
      <c r="P277" t="s">
        <v>254</v>
      </c>
      <c r="Q277" t="s">
        <v>255</v>
      </c>
    </row>
    <row r="278" spans="1:19" x14ac:dyDescent="0.25">
      <c r="A278" t="s">
        <v>936</v>
      </c>
      <c r="B278" t="s">
        <v>248</v>
      </c>
      <c r="C278" t="s">
        <v>64</v>
      </c>
      <c r="D278">
        <v>48.78</v>
      </c>
      <c r="E278">
        <v>9.18</v>
      </c>
      <c r="F278" s="4">
        <f>(G278+H278)/2</f>
        <v>5150</v>
      </c>
      <c r="G278">
        <v>5500</v>
      </c>
      <c r="H278">
        <v>4800</v>
      </c>
      <c r="I278" s="69" t="s">
        <v>33</v>
      </c>
      <c r="J278" s="69" t="s">
        <v>119</v>
      </c>
      <c r="K278" s="91" t="s">
        <v>70</v>
      </c>
      <c r="L278" s="69" t="s">
        <v>8</v>
      </c>
      <c r="M278" t="s">
        <v>20</v>
      </c>
      <c r="N278" s="69" t="s">
        <v>8</v>
      </c>
      <c r="O278" t="s">
        <v>251</v>
      </c>
      <c r="P278" t="s">
        <v>256</v>
      </c>
      <c r="Q278" t="s">
        <v>257</v>
      </c>
    </row>
    <row r="279" spans="1:19" x14ac:dyDescent="0.25">
      <c r="A279" s="5" t="s">
        <v>258</v>
      </c>
      <c r="B279" s="5"/>
      <c r="C279" s="5"/>
      <c r="D279" s="5">
        <f>AVERAGE(D275:D278)</f>
        <v>48.78</v>
      </c>
      <c r="E279" s="5">
        <f t="shared" ref="E279" si="10">AVERAGE(E275:E278)</f>
        <v>9.18</v>
      </c>
      <c r="F279" s="5">
        <f>AVERAGE(F275:F278)</f>
        <v>5100</v>
      </c>
      <c r="G279" s="5">
        <f>AVERAGE(G275:G278)</f>
        <v>5400</v>
      </c>
      <c r="H279" s="5">
        <f>AVERAGE(H275:H278)</f>
        <v>4800</v>
      </c>
    </row>
    <row r="280" spans="1:19" s="5" customFormat="1" x14ac:dyDescent="0.25">
      <c r="A280"/>
      <c r="B280"/>
      <c r="C280" s="57"/>
      <c r="D280" s="55"/>
      <c r="E280" s="55"/>
      <c r="F280" s="57"/>
      <c r="G280"/>
      <c r="H280"/>
      <c r="I280" s="69"/>
      <c r="J280" s="69"/>
      <c r="K280" s="91"/>
      <c r="L280" s="69"/>
      <c r="M280"/>
      <c r="N280" s="69"/>
      <c r="O280"/>
      <c r="P280"/>
      <c r="Q280"/>
      <c r="R280"/>
      <c r="S280"/>
    </row>
    <row r="281" spans="1:19" ht="30" x14ac:dyDescent="0.25">
      <c r="A281" s="1" t="s">
        <v>1006</v>
      </c>
      <c r="B281" s="1" t="s">
        <v>0</v>
      </c>
      <c r="C281" s="1" t="s">
        <v>1</v>
      </c>
      <c r="D281" s="1" t="s">
        <v>2</v>
      </c>
      <c r="E281" s="1" t="s">
        <v>3</v>
      </c>
      <c r="F281" s="2" t="s">
        <v>986</v>
      </c>
      <c r="G281" s="1" t="s">
        <v>987</v>
      </c>
      <c r="H281" s="1" t="s">
        <v>988</v>
      </c>
      <c r="I281" s="1" t="s">
        <v>989</v>
      </c>
      <c r="J281" s="1" t="s">
        <v>990</v>
      </c>
      <c r="K281" s="1" t="s">
        <v>991</v>
      </c>
      <c r="L281" s="1" t="s">
        <v>992</v>
      </c>
      <c r="M281" s="1" t="s">
        <v>993</v>
      </c>
      <c r="N281" s="1" t="s">
        <v>4</v>
      </c>
      <c r="O281" s="1" t="s">
        <v>994</v>
      </c>
      <c r="P281" s="1" t="s">
        <v>995</v>
      </c>
      <c r="Q281" s="1" t="s">
        <v>996</v>
      </c>
    </row>
    <row r="282" spans="1:19" x14ac:dyDescent="0.25">
      <c r="A282" s="8" t="s">
        <v>943</v>
      </c>
      <c r="B282" t="s">
        <v>739</v>
      </c>
      <c r="C282" t="s">
        <v>740</v>
      </c>
      <c r="D282">
        <v>56.538200000000003</v>
      </c>
      <c r="E282">
        <v>16.446204000000002</v>
      </c>
      <c r="F282" s="4">
        <f>(H282+G282)/2</f>
        <v>2326</v>
      </c>
      <c r="G282">
        <v>2451</v>
      </c>
      <c r="H282">
        <v>2201</v>
      </c>
      <c r="I282" s="69" t="s">
        <v>66</v>
      </c>
      <c r="K282" s="91" t="s">
        <v>741</v>
      </c>
      <c r="L282" s="69" t="s">
        <v>8</v>
      </c>
      <c r="M282" t="s">
        <v>10</v>
      </c>
      <c r="P282" t="s">
        <v>742</v>
      </c>
    </row>
    <row r="283" spans="1:19" x14ac:dyDescent="0.25">
      <c r="A283" s="8" t="s">
        <v>943</v>
      </c>
      <c r="B283" t="s">
        <v>743</v>
      </c>
      <c r="C283" t="s">
        <v>740</v>
      </c>
      <c r="D283">
        <v>58.408329999999999</v>
      </c>
      <c r="E283">
        <v>15.625</v>
      </c>
      <c r="F283" s="4">
        <f t="shared" ref="F283:F291" si="11">(H283+G283)/2</f>
        <v>2501</v>
      </c>
      <c r="G283">
        <v>2851</v>
      </c>
      <c r="H283">
        <v>2151</v>
      </c>
      <c r="I283" s="69" t="s">
        <v>357</v>
      </c>
      <c r="K283" s="91" t="s">
        <v>154</v>
      </c>
      <c r="L283" s="69" t="s">
        <v>8</v>
      </c>
      <c r="M283" t="s">
        <v>20</v>
      </c>
      <c r="P283" t="s">
        <v>744</v>
      </c>
    </row>
    <row r="284" spans="1:19" x14ac:dyDescent="0.25">
      <c r="A284" s="8" t="s">
        <v>943</v>
      </c>
      <c r="B284" t="s">
        <v>739</v>
      </c>
      <c r="C284" t="s">
        <v>740</v>
      </c>
      <c r="D284">
        <v>56.538200000000003</v>
      </c>
      <c r="E284">
        <v>16.446204000000002</v>
      </c>
      <c r="F284" s="4">
        <f t="shared" si="11"/>
        <v>2651</v>
      </c>
      <c r="G284">
        <v>2851</v>
      </c>
      <c r="H284">
        <v>2451</v>
      </c>
      <c r="I284" s="69" t="s">
        <v>745</v>
      </c>
      <c r="K284" s="91" t="s">
        <v>741</v>
      </c>
      <c r="L284" s="69" t="s">
        <v>8</v>
      </c>
      <c r="M284" t="s">
        <v>10</v>
      </c>
      <c r="O284" t="s">
        <v>402</v>
      </c>
      <c r="P284" t="s">
        <v>746</v>
      </c>
    </row>
    <row r="285" spans="1:19" x14ac:dyDescent="0.25">
      <c r="A285" s="8" t="s">
        <v>962</v>
      </c>
      <c r="B285" t="s">
        <v>747</v>
      </c>
      <c r="C285" t="s">
        <v>740</v>
      </c>
      <c r="D285">
        <v>58.182932000000001</v>
      </c>
      <c r="E285">
        <v>13.399781000000001</v>
      </c>
      <c r="F285" s="4">
        <f t="shared" si="11"/>
        <v>2751</v>
      </c>
      <c r="G285">
        <v>2851</v>
      </c>
      <c r="H285">
        <v>2651</v>
      </c>
      <c r="I285" s="69" t="s">
        <v>748</v>
      </c>
      <c r="K285" s="91" t="s">
        <v>741</v>
      </c>
      <c r="L285" s="69" t="s">
        <v>8</v>
      </c>
      <c r="M285" t="s">
        <v>10</v>
      </c>
      <c r="N285" s="69" t="s">
        <v>8</v>
      </c>
      <c r="P285" t="s">
        <v>749</v>
      </c>
    </row>
    <row r="286" spans="1:19" ht="17.25" x14ac:dyDescent="0.25">
      <c r="A286" t="s">
        <v>963</v>
      </c>
      <c r="B286" t="s">
        <v>747</v>
      </c>
      <c r="C286" t="s">
        <v>740</v>
      </c>
      <c r="D286">
        <v>58.182932000000001</v>
      </c>
      <c r="E286">
        <v>13.399781000000001</v>
      </c>
      <c r="F286" s="4">
        <f t="shared" si="11"/>
        <v>3150</v>
      </c>
      <c r="G286">
        <v>3400</v>
      </c>
      <c r="H286">
        <v>2900</v>
      </c>
      <c r="I286" s="69" t="s">
        <v>173</v>
      </c>
      <c r="K286" s="91" t="s">
        <v>741</v>
      </c>
      <c r="L286" s="69" t="s">
        <v>8</v>
      </c>
      <c r="M286" t="s">
        <v>10</v>
      </c>
      <c r="O286" t="s">
        <v>460</v>
      </c>
      <c r="P286" t="s">
        <v>750</v>
      </c>
    </row>
    <row r="287" spans="1:19" ht="17.25" x14ac:dyDescent="0.25">
      <c r="A287" s="8" t="s">
        <v>962</v>
      </c>
      <c r="B287" t="s">
        <v>747</v>
      </c>
      <c r="C287" t="s">
        <v>740</v>
      </c>
      <c r="D287">
        <v>58.182932000000001</v>
      </c>
      <c r="E287">
        <v>13.399781000000001</v>
      </c>
      <c r="F287" s="4">
        <f t="shared" si="11"/>
        <v>2951</v>
      </c>
      <c r="G287">
        <v>3101</v>
      </c>
      <c r="H287">
        <v>2801</v>
      </c>
      <c r="I287" s="69" t="s">
        <v>751</v>
      </c>
      <c r="K287" s="91" t="s">
        <v>741</v>
      </c>
      <c r="L287" s="69" t="s">
        <v>8</v>
      </c>
      <c r="M287" t="s">
        <v>10</v>
      </c>
      <c r="N287" s="69" t="s">
        <v>8</v>
      </c>
      <c r="O287" t="s">
        <v>460</v>
      </c>
      <c r="P287" t="s">
        <v>752</v>
      </c>
    </row>
    <row r="288" spans="1:19" x14ac:dyDescent="0.25">
      <c r="A288" t="s">
        <v>964</v>
      </c>
      <c r="B288" t="s">
        <v>747</v>
      </c>
      <c r="C288" t="s">
        <v>740</v>
      </c>
      <c r="D288">
        <v>58.182932000000001</v>
      </c>
      <c r="E288">
        <v>13.399781000000001</v>
      </c>
      <c r="F288" s="4">
        <f t="shared" si="11"/>
        <v>3000</v>
      </c>
      <c r="G288">
        <v>3100</v>
      </c>
      <c r="H288">
        <v>2900</v>
      </c>
      <c r="I288" s="69" t="s">
        <v>66</v>
      </c>
      <c r="K288" s="91" t="s">
        <v>741</v>
      </c>
      <c r="L288" s="69" t="s">
        <v>8</v>
      </c>
      <c r="M288" t="s">
        <v>10</v>
      </c>
      <c r="N288" s="69" t="s">
        <v>60</v>
      </c>
      <c r="P288" t="s">
        <v>753</v>
      </c>
    </row>
    <row r="289" spans="1:19" ht="17.25" x14ac:dyDescent="0.25">
      <c r="A289" t="s">
        <v>963</v>
      </c>
      <c r="B289" t="s">
        <v>747</v>
      </c>
      <c r="C289" t="s">
        <v>740</v>
      </c>
      <c r="D289">
        <v>58.182932000000001</v>
      </c>
      <c r="E289">
        <v>13.399781000000001</v>
      </c>
      <c r="F289" s="4">
        <f t="shared" si="11"/>
        <v>3150</v>
      </c>
      <c r="G289">
        <v>3400</v>
      </c>
      <c r="H289">
        <v>2900</v>
      </c>
      <c r="I289" s="69" t="s">
        <v>33</v>
      </c>
      <c r="K289" s="91" t="s">
        <v>741</v>
      </c>
      <c r="L289" s="69" t="s">
        <v>8</v>
      </c>
      <c r="M289" t="s">
        <v>20</v>
      </c>
      <c r="O289" t="s">
        <v>460</v>
      </c>
      <c r="P289" t="s">
        <v>754</v>
      </c>
    </row>
    <row r="290" spans="1:19" x14ac:dyDescent="0.25">
      <c r="A290" s="8" t="s">
        <v>962</v>
      </c>
      <c r="B290" t="s">
        <v>747</v>
      </c>
      <c r="C290" t="s">
        <v>740</v>
      </c>
      <c r="D290">
        <v>58.182932000000001</v>
      </c>
      <c r="E290">
        <v>13.399781000000001</v>
      </c>
      <c r="F290" s="4">
        <f t="shared" si="11"/>
        <v>2951</v>
      </c>
      <c r="G290">
        <v>3101</v>
      </c>
      <c r="H290">
        <v>2801</v>
      </c>
      <c r="I290" s="69" t="s">
        <v>66</v>
      </c>
      <c r="K290" s="91" t="s">
        <v>741</v>
      </c>
      <c r="L290" s="69" t="s">
        <v>8</v>
      </c>
      <c r="M290" t="s">
        <v>10</v>
      </c>
      <c r="N290" s="69" t="s">
        <v>8</v>
      </c>
      <c r="P290" t="s">
        <v>755</v>
      </c>
    </row>
    <row r="291" spans="1:19" x14ac:dyDescent="0.25">
      <c r="A291" s="5" t="s">
        <v>756</v>
      </c>
      <c r="B291" s="5"/>
      <c r="C291" s="5"/>
      <c r="D291" s="5">
        <f>AVERAGE(D282:D290)</f>
        <v>57.842480222222221</v>
      </c>
      <c r="E291" s="5">
        <f>AVERAGE(E282:E290)</f>
        <v>14.324010444444447</v>
      </c>
      <c r="F291" s="5">
        <f t="shared" si="11"/>
        <v>2825.666666666667</v>
      </c>
      <c r="G291" s="5">
        <f>AVERAGE(G282:G290)</f>
        <v>3011.7777777777778</v>
      </c>
      <c r="H291" s="5">
        <f>AVERAGE(H282:H290)</f>
        <v>2639.5555555555557</v>
      </c>
    </row>
    <row r="292" spans="1:19" x14ac:dyDescent="0.25">
      <c r="D292" s="55"/>
      <c r="E292" s="55"/>
      <c r="F292" s="57"/>
    </row>
    <row r="293" spans="1:19" s="5" customFormat="1" ht="30" x14ac:dyDescent="0.25">
      <c r="A293" s="1" t="s">
        <v>1006</v>
      </c>
      <c r="B293" s="1" t="s">
        <v>0</v>
      </c>
      <c r="C293" s="1" t="s">
        <v>1</v>
      </c>
      <c r="D293" s="1" t="s">
        <v>2</v>
      </c>
      <c r="E293" s="1" t="s">
        <v>3</v>
      </c>
      <c r="F293" s="2" t="s">
        <v>986</v>
      </c>
      <c r="G293" s="1" t="s">
        <v>987</v>
      </c>
      <c r="H293" s="1" t="s">
        <v>988</v>
      </c>
      <c r="I293" s="1" t="s">
        <v>989</v>
      </c>
      <c r="J293" s="1" t="s">
        <v>990</v>
      </c>
      <c r="K293" s="1" t="s">
        <v>991</v>
      </c>
      <c r="L293" s="1" t="s">
        <v>992</v>
      </c>
      <c r="M293" s="1" t="s">
        <v>993</v>
      </c>
      <c r="N293" s="1" t="s">
        <v>4</v>
      </c>
      <c r="O293" s="1" t="s">
        <v>994</v>
      </c>
      <c r="P293" s="1" t="s">
        <v>995</v>
      </c>
      <c r="Q293" s="1" t="s">
        <v>996</v>
      </c>
      <c r="R293"/>
      <c r="S293"/>
    </row>
    <row r="294" spans="1:19" s="5" customFormat="1" x14ac:dyDescent="0.25">
      <c r="A294" s="8" t="s">
        <v>938</v>
      </c>
      <c r="B294" t="s">
        <v>513</v>
      </c>
      <c r="C294" t="s">
        <v>514</v>
      </c>
      <c r="D294">
        <v>44.259390000000003</v>
      </c>
      <c r="E294">
        <v>26.853069999999999</v>
      </c>
      <c r="F294" s="4">
        <v>4900</v>
      </c>
      <c r="G294">
        <v>5300</v>
      </c>
      <c r="H294">
        <v>4500</v>
      </c>
      <c r="I294" s="69" t="s">
        <v>36</v>
      </c>
      <c r="J294" s="69"/>
      <c r="K294" s="91" t="s">
        <v>515</v>
      </c>
      <c r="L294" s="69" t="s">
        <v>8</v>
      </c>
      <c r="M294" t="s">
        <v>15</v>
      </c>
      <c r="N294" s="69"/>
      <c r="O294"/>
      <c r="P294" t="s">
        <v>516</v>
      </c>
      <c r="Q294"/>
      <c r="R294"/>
      <c r="S294"/>
    </row>
    <row r="295" spans="1:19" s="5" customFormat="1" x14ac:dyDescent="0.25">
      <c r="A295" s="8" t="s">
        <v>938</v>
      </c>
      <c r="B295" t="s">
        <v>513</v>
      </c>
      <c r="C295" t="s">
        <v>514</v>
      </c>
      <c r="D295">
        <v>44.259390000000003</v>
      </c>
      <c r="E295">
        <v>26.853069999999999</v>
      </c>
      <c r="F295" s="4">
        <v>4900</v>
      </c>
      <c r="G295">
        <v>5300</v>
      </c>
      <c r="H295">
        <v>4500</v>
      </c>
      <c r="I295" s="69" t="s">
        <v>36</v>
      </c>
      <c r="J295" s="69"/>
      <c r="K295" s="91" t="s">
        <v>515</v>
      </c>
      <c r="L295" s="69" t="s">
        <v>8</v>
      </c>
      <c r="M295" t="s">
        <v>15</v>
      </c>
      <c r="N295" s="69"/>
      <c r="O295"/>
      <c r="P295" t="s">
        <v>517</v>
      </c>
      <c r="Q295"/>
      <c r="R295"/>
      <c r="S295"/>
    </row>
    <row r="296" spans="1:19" s="5" customFormat="1" x14ac:dyDescent="0.25">
      <c r="A296" s="8" t="s">
        <v>938</v>
      </c>
      <c r="B296" t="s">
        <v>513</v>
      </c>
      <c r="C296" t="s">
        <v>514</v>
      </c>
      <c r="D296">
        <v>44.259390000000003</v>
      </c>
      <c r="E296">
        <v>26.853069999999999</v>
      </c>
      <c r="F296" s="4">
        <v>4900</v>
      </c>
      <c r="G296">
        <v>5300</v>
      </c>
      <c r="H296">
        <v>4500</v>
      </c>
      <c r="I296" s="69" t="s">
        <v>518</v>
      </c>
      <c r="J296" s="69"/>
      <c r="K296" s="91" t="s">
        <v>515</v>
      </c>
      <c r="L296" s="69" t="s">
        <v>8</v>
      </c>
      <c r="M296" t="s">
        <v>15</v>
      </c>
      <c r="N296" s="69"/>
      <c r="O296"/>
      <c r="P296" t="s">
        <v>519</v>
      </c>
      <c r="Q296"/>
      <c r="R296"/>
      <c r="S296"/>
    </row>
    <row r="297" spans="1:19" s="5" customFormat="1" x14ac:dyDescent="0.25">
      <c r="A297" s="8" t="s">
        <v>938</v>
      </c>
      <c r="B297" t="s">
        <v>520</v>
      </c>
      <c r="C297" t="s">
        <v>514</v>
      </c>
      <c r="D297">
        <v>44.276539999999997</v>
      </c>
      <c r="E297">
        <v>26.829858000000002</v>
      </c>
      <c r="F297" s="4">
        <v>4900</v>
      </c>
      <c r="G297">
        <v>5300</v>
      </c>
      <c r="H297">
        <v>4500</v>
      </c>
      <c r="I297" s="69" t="s">
        <v>38</v>
      </c>
      <c r="J297" s="69"/>
      <c r="K297" s="91" t="s">
        <v>515</v>
      </c>
      <c r="L297" s="69" t="s">
        <v>8</v>
      </c>
      <c r="M297" t="s">
        <v>15</v>
      </c>
      <c r="N297" s="69"/>
      <c r="O297"/>
      <c r="P297" t="s">
        <v>521</v>
      </c>
      <c r="Q297"/>
      <c r="R297"/>
      <c r="S297"/>
    </row>
    <row r="298" spans="1:19" s="5" customFormat="1" x14ac:dyDescent="0.25">
      <c r="A298" s="8" t="s">
        <v>938</v>
      </c>
      <c r="B298" t="s">
        <v>513</v>
      </c>
      <c r="C298" t="s">
        <v>514</v>
      </c>
      <c r="D298">
        <v>44.259390000000003</v>
      </c>
      <c r="E298">
        <v>26.853069999999999</v>
      </c>
      <c r="F298" s="4">
        <v>4900</v>
      </c>
      <c r="G298">
        <v>5300</v>
      </c>
      <c r="H298">
        <v>4500</v>
      </c>
      <c r="I298" s="69" t="s">
        <v>55</v>
      </c>
      <c r="J298" s="69"/>
      <c r="K298" s="91" t="s">
        <v>515</v>
      </c>
      <c r="L298" s="69" t="s">
        <v>8</v>
      </c>
      <c r="M298" t="s">
        <v>15</v>
      </c>
      <c r="N298" s="69"/>
      <c r="O298"/>
      <c r="P298" t="s">
        <v>522</v>
      </c>
      <c r="Q298"/>
      <c r="R298"/>
      <c r="S298"/>
    </row>
    <row r="299" spans="1:19" s="5" customFormat="1" x14ac:dyDescent="0.25">
      <c r="A299" s="8" t="s">
        <v>938</v>
      </c>
      <c r="B299" t="s">
        <v>523</v>
      </c>
      <c r="C299" t="s">
        <v>514</v>
      </c>
      <c r="D299">
        <v>44.237470000000002</v>
      </c>
      <c r="E299">
        <v>26.24775</v>
      </c>
      <c r="F299" s="4">
        <v>5000</v>
      </c>
      <c r="G299">
        <v>5500</v>
      </c>
      <c r="H299">
        <v>4500</v>
      </c>
      <c r="I299" s="69" t="s">
        <v>211</v>
      </c>
      <c r="J299" s="69"/>
      <c r="K299" s="91" t="s">
        <v>515</v>
      </c>
      <c r="L299" s="69" t="s">
        <v>8</v>
      </c>
      <c r="M299" t="s">
        <v>20</v>
      </c>
      <c r="N299" s="69"/>
      <c r="O299"/>
      <c r="P299" t="s">
        <v>524</v>
      </c>
      <c r="Q299"/>
      <c r="R299"/>
      <c r="S299"/>
    </row>
    <row r="300" spans="1:19" s="5" customFormat="1" x14ac:dyDescent="0.25">
      <c r="A300" s="8" t="s">
        <v>938</v>
      </c>
      <c r="B300" t="s">
        <v>523</v>
      </c>
      <c r="C300" t="s">
        <v>514</v>
      </c>
      <c r="D300">
        <v>44.237470000000002</v>
      </c>
      <c r="E300">
        <v>26.24775</v>
      </c>
      <c r="F300" s="4">
        <v>5000</v>
      </c>
      <c r="G300">
        <v>5500</v>
      </c>
      <c r="H300">
        <v>4500</v>
      </c>
      <c r="I300" s="69" t="s">
        <v>81</v>
      </c>
      <c r="J300" s="69"/>
      <c r="K300" s="91" t="s">
        <v>515</v>
      </c>
      <c r="L300" s="69" t="s">
        <v>8</v>
      </c>
      <c r="M300" t="s">
        <v>20</v>
      </c>
      <c r="N300" s="69"/>
      <c r="O300"/>
      <c r="P300" t="s">
        <v>525</v>
      </c>
      <c r="Q300"/>
      <c r="R300"/>
      <c r="S300"/>
    </row>
    <row r="301" spans="1:19" s="5" customFormat="1" x14ac:dyDescent="0.25">
      <c r="A301" s="8" t="s">
        <v>938</v>
      </c>
      <c r="B301" t="s">
        <v>523</v>
      </c>
      <c r="C301" t="s">
        <v>514</v>
      </c>
      <c r="D301">
        <v>44.237470000000002</v>
      </c>
      <c r="E301">
        <v>26.24775</v>
      </c>
      <c r="F301" s="4">
        <v>5000</v>
      </c>
      <c r="G301">
        <v>5500</v>
      </c>
      <c r="H301">
        <v>4500</v>
      </c>
      <c r="I301" s="69" t="s">
        <v>83</v>
      </c>
      <c r="J301" s="69"/>
      <c r="K301" s="91" t="s">
        <v>515</v>
      </c>
      <c r="L301" s="69" t="s">
        <v>8</v>
      </c>
      <c r="M301" t="s">
        <v>20</v>
      </c>
      <c r="N301" s="69"/>
      <c r="O301"/>
      <c r="P301" t="s">
        <v>526</v>
      </c>
      <c r="Q301"/>
      <c r="R301"/>
      <c r="S301"/>
    </row>
    <row r="302" spans="1:19" s="5" customFormat="1" x14ac:dyDescent="0.25">
      <c r="A302" s="8" t="s">
        <v>938</v>
      </c>
      <c r="B302" t="s">
        <v>523</v>
      </c>
      <c r="C302" t="s">
        <v>514</v>
      </c>
      <c r="D302">
        <v>44.237470000000002</v>
      </c>
      <c r="E302">
        <v>26.24775</v>
      </c>
      <c r="F302" s="4">
        <v>5000</v>
      </c>
      <c r="G302">
        <v>5500</v>
      </c>
      <c r="H302">
        <v>4500</v>
      </c>
      <c r="I302" s="69" t="s">
        <v>83</v>
      </c>
      <c r="J302" s="69"/>
      <c r="K302" s="91" t="s">
        <v>515</v>
      </c>
      <c r="L302" s="69" t="s">
        <v>8</v>
      </c>
      <c r="M302" t="s">
        <v>20</v>
      </c>
      <c r="N302" s="69"/>
      <c r="O302"/>
      <c r="P302" t="s">
        <v>527</v>
      </c>
      <c r="Q302"/>
      <c r="R302"/>
      <c r="S302"/>
    </row>
    <row r="303" spans="1:19" s="5" customFormat="1" x14ac:dyDescent="0.25">
      <c r="A303" s="8" t="s">
        <v>938</v>
      </c>
      <c r="B303" t="s">
        <v>523</v>
      </c>
      <c r="C303" t="s">
        <v>514</v>
      </c>
      <c r="D303">
        <v>44.237470000000002</v>
      </c>
      <c r="E303">
        <v>26.24775</v>
      </c>
      <c r="F303" s="4">
        <v>5000</v>
      </c>
      <c r="G303">
        <v>5500</v>
      </c>
      <c r="H303">
        <v>4500</v>
      </c>
      <c r="I303" s="69" t="s">
        <v>83</v>
      </c>
      <c r="J303" s="69"/>
      <c r="K303" s="91" t="s">
        <v>515</v>
      </c>
      <c r="L303" s="69" t="s">
        <v>8</v>
      </c>
      <c r="M303" t="s">
        <v>20</v>
      </c>
      <c r="N303" s="69"/>
      <c r="O303"/>
      <c r="P303" t="s">
        <v>528</v>
      </c>
      <c r="Q303"/>
      <c r="R303"/>
      <c r="S303"/>
    </row>
    <row r="304" spans="1:19" s="5" customFormat="1" x14ac:dyDescent="0.25">
      <c r="A304" s="8" t="s">
        <v>938</v>
      </c>
      <c r="B304" t="s">
        <v>520</v>
      </c>
      <c r="C304" t="s">
        <v>514</v>
      </c>
      <c r="D304">
        <v>44.276539999999997</v>
      </c>
      <c r="E304">
        <v>26.829858000000002</v>
      </c>
      <c r="F304" s="4">
        <v>4900</v>
      </c>
      <c r="G304">
        <v>5300</v>
      </c>
      <c r="H304">
        <v>4500</v>
      </c>
      <c r="I304" s="69" t="s">
        <v>92</v>
      </c>
      <c r="J304" s="69"/>
      <c r="K304" s="91" t="s">
        <v>515</v>
      </c>
      <c r="L304" s="69" t="s">
        <v>8</v>
      </c>
      <c r="M304" t="s">
        <v>20</v>
      </c>
      <c r="N304" s="69"/>
      <c r="O304"/>
      <c r="P304" t="s">
        <v>529</v>
      </c>
      <c r="Q304"/>
      <c r="R304"/>
      <c r="S304"/>
    </row>
    <row r="305" spans="1:19" s="5" customFormat="1" x14ac:dyDescent="0.25">
      <c r="A305" s="8" t="s">
        <v>938</v>
      </c>
      <c r="B305" t="s">
        <v>513</v>
      </c>
      <c r="C305" t="s">
        <v>514</v>
      </c>
      <c r="D305">
        <v>44.259390000000003</v>
      </c>
      <c r="E305">
        <v>26.853069999999999</v>
      </c>
      <c r="F305" s="4">
        <v>4900</v>
      </c>
      <c r="G305">
        <v>5300</v>
      </c>
      <c r="H305">
        <v>4500</v>
      </c>
      <c r="I305" s="69" t="s">
        <v>92</v>
      </c>
      <c r="J305" s="69"/>
      <c r="K305" s="91" t="s">
        <v>515</v>
      </c>
      <c r="L305" s="69" t="s">
        <v>8</v>
      </c>
      <c r="M305" t="s">
        <v>20</v>
      </c>
      <c r="N305" s="69"/>
      <c r="O305"/>
      <c r="P305" t="s">
        <v>530</v>
      </c>
      <c r="Q305"/>
      <c r="R305"/>
      <c r="S305"/>
    </row>
    <row r="306" spans="1:19" s="5" customFormat="1" x14ac:dyDescent="0.25">
      <c r="A306" s="8" t="s">
        <v>938</v>
      </c>
      <c r="B306" t="s">
        <v>523</v>
      </c>
      <c r="C306" t="s">
        <v>514</v>
      </c>
      <c r="D306">
        <v>44.237470000000002</v>
      </c>
      <c r="E306">
        <v>26.24775</v>
      </c>
      <c r="F306" s="4">
        <v>5000</v>
      </c>
      <c r="G306">
        <v>5500</v>
      </c>
      <c r="H306">
        <v>4500</v>
      </c>
      <c r="I306" s="69" t="s">
        <v>66</v>
      </c>
      <c r="J306" s="69"/>
      <c r="K306" s="91" t="s">
        <v>515</v>
      </c>
      <c r="L306" s="69" t="s">
        <v>8</v>
      </c>
      <c r="M306" t="s">
        <v>10</v>
      </c>
      <c r="N306" s="69"/>
      <c r="O306"/>
      <c r="P306" t="s">
        <v>531</v>
      </c>
      <c r="Q306"/>
      <c r="R306"/>
      <c r="S306"/>
    </row>
    <row r="307" spans="1:19" s="5" customFormat="1" x14ac:dyDescent="0.25">
      <c r="A307" s="8" t="s">
        <v>938</v>
      </c>
      <c r="B307" t="s">
        <v>523</v>
      </c>
      <c r="C307" t="s">
        <v>514</v>
      </c>
      <c r="D307">
        <v>44.237470000000002</v>
      </c>
      <c r="E307">
        <v>26.24775</v>
      </c>
      <c r="F307" s="4">
        <v>5000</v>
      </c>
      <c r="G307">
        <v>5500</v>
      </c>
      <c r="H307">
        <v>4500</v>
      </c>
      <c r="I307" s="69" t="s">
        <v>66</v>
      </c>
      <c r="J307" s="69"/>
      <c r="K307" s="91" t="s">
        <v>515</v>
      </c>
      <c r="L307" s="69" t="s">
        <v>8</v>
      </c>
      <c r="M307" t="s">
        <v>10</v>
      </c>
      <c r="N307" s="69"/>
      <c r="O307"/>
      <c r="P307" t="s">
        <v>532</v>
      </c>
      <c r="Q307"/>
      <c r="R307"/>
      <c r="S307"/>
    </row>
    <row r="308" spans="1:19" s="5" customFormat="1" x14ac:dyDescent="0.25">
      <c r="A308" s="8" t="s">
        <v>938</v>
      </c>
      <c r="B308" t="s">
        <v>513</v>
      </c>
      <c r="C308" t="s">
        <v>514</v>
      </c>
      <c r="D308">
        <v>44.259390000000003</v>
      </c>
      <c r="E308">
        <v>26.853069999999999</v>
      </c>
      <c r="F308" s="4">
        <v>4900</v>
      </c>
      <c r="G308">
        <v>5300</v>
      </c>
      <c r="H308">
        <v>4500</v>
      </c>
      <c r="I308" s="69" t="s">
        <v>66</v>
      </c>
      <c r="J308" s="69"/>
      <c r="K308" s="91" t="s">
        <v>515</v>
      </c>
      <c r="L308" s="69" t="s">
        <v>8</v>
      </c>
      <c r="M308" t="s">
        <v>10</v>
      </c>
      <c r="N308" s="69"/>
      <c r="O308"/>
      <c r="P308" t="s">
        <v>533</v>
      </c>
      <c r="Q308"/>
      <c r="R308"/>
      <c r="S308"/>
    </row>
    <row r="309" spans="1:19" s="5" customFormat="1" x14ac:dyDescent="0.25">
      <c r="A309" s="8" t="s">
        <v>938</v>
      </c>
      <c r="B309" t="s">
        <v>513</v>
      </c>
      <c r="C309" t="s">
        <v>514</v>
      </c>
      <c r="D309">
        <v>44.259390000000003</v>
      </c>
      <c r="E309">
        <v>26.853069999999999</v>
      </c>
      <c r="F309" s="4">
        <v>4900</v>
      </c>
      <c r="G309">
        <v>5300</v>
      </c>
      <c r="H309">
        <v>4500</v>
      </c>
      <c r="I309" s="69" t="s">
        <v>66</v>
      </c>
      <c r="J309" s="69"/>
      <c r="K309" s="91" t="s">
        <v>515</v>
      </c>
      <c r="L309" s="69" t="s">
        <v>8</v>
      </c>
      <c r="M309" t="s">
        <v>10</v>
      </c>
      <c r="N309" s="69"/>
      <c r="O309"/>
      <c r="P309" t="s">
        <v>534</v>
      </c>
      <c r="Q309"/>
      <c r="R309"/>
      <c r="S309"/>
    </row>
    <row r="310" spans="1:19" s="5" customFormat="1" x14ac:dyDescent="0.25">
      <c r="A310" s="8" t="s">
        <v>938</v>
      </c>
      <c r="B310" t="s">
        <v>513</v>
      </c>
      <c r="C310" t="s">
        <v>514</v>
      </c>
      <c r="D310">
        <v>44.259390000000003</v>
      </c>
      <c r="E310">
        <v>26.853069999999999</v>
      </c>
      <c r="F310" s="4">
        <v>4900</v>
      </c>
      <c r="G310">
        <v>5300</v>
      </c>
      <c r="H310">
        <v>4500</v>
      </c>
      <c r="I310" s="69" t="s">
        <v>66</v>
      </c>
      <c r="J310" s="69"/>
      <c r="K310" s="91" t="s">
        <v>515</v>
      </c>
      <c r="L310" s="69" t="s">
        <v>8</v>
      </c>
      <c r="M310" t="s">
        <v>10</v>
      </c>
      <c r="N310" s="69"/>
      <c r="O310"/>
      <c r="P310" t="s">
        <v>535</v>
      </c>
      <c r="Q310"/>
      <c r="R310"/>
      <c r="S310"/>
    </row>
    <row r="311" spans="1:19" s="5" customFormat="1" x14ac:dyDescent="0.25">
      <c r="A311" s="8" t="s">
        <v>938</v>
      </c>
      <c r="B311" t="s">
        <v>513</v>
      </c>
      <c r="C311" t="s">
        <v>514</v>
      </c>
      <c r="D311">
        <v>44.259390000000003</v>
      </c>
      <c r="E311">
        <v>26.853069999999999</v>
      </c>
      <c r="F311" s="4">
        <v>4900</v>
      </c>
      <c r="G311">
        <v>5300</v>
      </c>
      <c r="H311">
        <v>4500</v>
      </c>
      <c r="I311" s="69" t="s">
        <v>66</v>
      </c>
      <c r="J311" s="69"/>
      <c r="K311" s="91" t="s">
        <v>515</v>
      </c>
      <c r="L311" s="69" t="s">
        <v>8</v>
      </c>
      <c r="M311" t="s">
        <v>10</v>
      </c>
      <c r="N311" s="69"/>
      <c r="O311"/>
      <c r="P311" t="s">
        <v>536</v>
      </c>
      <c r="Q311"/>
      <c r="R311"/>
      <c r="S311"/>
    </row>
    <row r="312" spans="1:19" s="5" customFormat="1" x14ac:dyDescent="0.25">
      <c r="A312" s="8" t="s">
        <v>938</v>
      </c>
      <c r="B312" t="s">
        <v>513</v>
      </c>
      <c r="C312" t="s">
        <v>514</v>
      </c>
      <c r="D312">
        <v>44.259390000000003</v>
      </c>
      <c r="E312">
        <v>26.853069999999999</v>
      </c>
      <c r="F312" s="4">
        <v>4900</v>
      </c>
      <c r="G312">
        <v>5300</v>
      </c>
      <c r="H312">
        <v>4500</v>
      </c>
      <c r="I312" s="69" t="s">
        <v>66</v>
      </c>
      <c r="J312" s="69"/>
      <c r="K312" s="91" t="s">
        <v>515</v>
      </c>
      <c r="L312" s="69" t="s">
        <v>8</v>
      </c>
      <c r="M312" t="s">
        <v>10</v>
      </c>
      <c r="N312" s="69"/>
      <c r="O312"/>
      <c r="P312" t="s">
        <v>537</v>
      </c>
      <c r="Q312"/>
      <c r="R312"/>
      <c r="S312"/>
    </row>
    <row r="313" spans="1:19" s="5" customFormat="1" x14ac:dyDescent="0.25">
      <c r="A313" s="8" t="s">
        <v>938</v>
      </c>
      <c r="B313" t="s">
        <v>513</v>
      </c>
      <c r="C313" t="s">
        <v>514</v>
      </c>
      <c r="D313">
        <v>44.259390000000003</v>
      </c>
      <c r="E313">
        <v>26.853069999999999</v>
      </c>
      <c r="F313" s="4">
        <v>4900</v>
      </c>
      <c r="G313">
        <v>5300</v>
      </c>
      <c r="H313">
        <v>4500</v>
      </c>
      <c r="I313" s="69" t="s">
        <v>66</v>
      </c>
      <c r="J313" s="69"/>
      <c r="K313" s="91" t="s">
        <v>515</v>
      </c>
      <c r="L313" s="69" t="s">
        <v>8</v>
      </c>
      <c r="M313" t="s">
        <v>10</v>
      </c>
      <c r="N313" s="69"/>
      <c r="O313"/>
      <c r="P313" t="s">
        <v>538</v>
      </c>
      <c r="Q313"/>
      <c r="R313"/>
      <c r="S313"/>
    </row>
    <row r="314" spans="1:19" s="5" customFormat="1" x14ac:dyDescent="0.25">
      <c r="A314" s="8" t="s">
        <v>938</v>
      </c>
      <c r="B314" t="s">
        <v>513</v>
      </c>
      <c r="C314" t="s">
        <v>514</v>
      </c>
      <c r="D314">
        <v>44.259390000000003</v>
      </c>
      <c r="E314">
        <v>26.853069999999999</v>
      </c>
      <c r="F314" s="4">
        <v>4900</v>
      </c>
      <c r="G314">
        <v>5300</v>
      </c>
      <c r="H314">
        <v>4500</v>
      </c>
      <c r="I314" s="69" t="s">
        <v>66</v>
      </c>
      <c r="J314" s="69"/>
      <c r="K314" s="91" t="s">
        <v>515</v>
      </c>
      <c r="L314" s="69" t="s">
        <v>8</v>
      </c>
      <c r="M314" t="s">
        <v>10</v>
      </c>
      <c r="N314" s="69"/>
      <c r="O314"/>
      <c r="P314" t="s">
        <v>539</v>
      </c>
      <c r="Q314"/>
      <c r="R314"/>
      <c r="S314"/>
    </row>
    <row r="315" spans="1:19" s="5" customFormat="1" x14ac:dyDescent="0.25">
      <c r="A315" s="8" t="s">
        <v>938</v>
      </c>
      <c r="B315" t="s">
        <v>523</v>
      </c>
      <c r="C315" t="s">
        <v>514</v>
      </c>
      <c r="D315">
        <v>44.237470000000002</v>
      </c>
      <c r="E315">
        <v>26.24775</v>
      </c>
      <c r="F315" s="4">
        <v>5000</v>
      </c>
      <c r="G315">
        <v>5500</v>
      </c>
      <c r="H315">
        <v>4500</v>
      </c>
      <c r="I315" s="69" t="s">
        <v>66</v>
      </c>
      <c r="J315" s="69"/>
      <c r="K315" s="91" t="s">
        <v>515</v>
      </c>
      <c r="L315" s="69" t="s">
        <v>8</v>
      </c>
      <c r="M315" t="s">
        <v>10</v>
      </c>
      <c r="N315" s="69"/>
      <c r="O315"/>
      <c r="P315" t="s">
        <v>540</v>
      </c>
      <c r="Q315"/>
      <c r="R315"/>
      <c r="S315"/>
    </row>
    <row r="316" spans="1:19" s="5" customFormat="1" x14ac:dyDescent="0.25">
      <c r="A316" s="8" t="s">
        <v>938</v>
      </c>
      <c r="B316" t="s">
        <v>523</v>
      </c>
      <c r="C316" t="s">
        <v>514</v>
      </c>
      <c r="D316">
        <v>44.237470000000002</v>
      </c>
      <c r="E316">
        <v>26.24775</v>
      </c>
      <c r="F316" s="4">
        <v>5000</v>
      </c>
      <c r="G316">
        <v>5500</v>
      </c>
      <c r="H316">
        <v>4500</v>
      </c>
      <c r="I316" s="69" t="s">
        <v>66</v>
      </c>
      <c r="J316" s="69"/>
      <c r="K316" s="91" t="s">
        <v>515</v>
      </c>
      <c r="L316" s="69" t="s">
        <v>8</v>
      </c>
      <c r="M316" t="s">
        <v>10</v>
      </c>
      <c r="N316" s="69"/>
      <c r="O316"/>
      <c r="P316" t="s">
        <v>541</v>
      </c>
      <c r="Q316"/>
      <c r="R316"/>
      <c r="S316"/>
    </row>
    <row r="317" spans="1:19" s="5" customFormat="1" x14ac:dyDescent="0.25">
      <c r="A317" s="8" t="s">
        <v>938</v>
      </c>
      <c r="B317" t="s">
        <v>523</v>
      </c>
      <c r="C317" t="s">
        <v>514</v>
      </c>
      <c r="D317">
        <v>44.237470000000002</v>
      </c>
      <c r="E317">
        <v>26.24775</v>
      </c>
      <c r="F317" s="4">
        <v>5000</v>
      </c>
      <c r="G317">
        <v>5500</v>
      </c>
      <c r="H317">
        <v>4500</v>
      </c>
      <c r="I317" s="69" t="s">
        <v>66</v>
      </c>
      <c r="J317" s="69"/>
      <c r="K317" s="91" t="s">
        <v>515</v>
      </c>
      <c r="L317" s="69" t="s">
        <v>8</v>
      </c>
      <c r="M317" t="s">
        <v>10</v>
      </c>
      <c r="N317" s="69"/>
      <c r="O317"/>
      <c r="P317" t="s">
        <v>542</v>
      </c>
      <c r="Q317"/>
      <c r="R317"/>
      <c r="S317"/>
    </row>
    <row r="318" spans="1:19" x14ac:dyDescent="0.25">
      <c r="A318" s="8" t="s">
        <v>938</v>
      </c>
      <c r="B318" t="s">
        <v>523</v>
      </c>
      <c r="C318" t="s">
        <v>514</v>
      </c>
      <c r="D318">
        <v>44.237470000000002</v>
      </c>
      <c r="E318">
        <v>26.24775</v>
      </c>
      <c r="F318" s="4">
        <v>5000</v>
      </c>
      <c r="G318">
        <v>5500</v>
      </c>
      <c r="H318">
        <v>4500</v>
      </c>
      <c r="I318" s="69" t="s">
        <v>66</v>
      </c>
      <c r="K318" s="91" t="s">
        <v>515</v>
      </c>
      <c r="L318" s="69" t="s">
        <v>8</v>
      </c>
      <c r="M318" t="s">
        <v>10</v>
      </c>
      <c r="P318" t="s">
        <v>543</v>
      </c>
    </row>
    <row r="319" spans="1:19" x14ac:dyDescent="0.25">
      <c r="A319" s="8" t="s">
        <v>938</v>
      </c>
      <c r="B319" t="s">
        <v>523</v>
      </c>
      <c r="C319" t="s">
        <v>514</v>
      </c>
      <c r="D319">
        <v>44.237470000000002</v>
      </c>
      <c r="E319">
        <v>26.24775</v>
      </c>
      <c r="F319" s="4">
        <v>5000</v>
      </c>
      <c r="G319">
        <v>5500</v>
      </c>
      <c r="H319">
        <v>4500</v>
      </c>
      <c r="I319" s="69" t="s">
        <v>66</v>
      </c>
      <c r="K319" s="91" t="s">
        <v>515</v>
      </c>
      <c r="L319" s="69" t="s">
        <v>8</v>
      </c>
      <c r="M319" t="s">
        <v>10</v>
      </c>
      <c r="P319" t="s">
        <v>544</v>
      </c>
    </row>
    <row r="320" spans="1:19" x14ac:dyDescent="0.25">
      <c r="A320" s="8" t="s">
        <v>938</v>
      </c>
      <c r="B320" t="s">
        <v>545</v>
      </c>
      <c r="C320" t="s">
        <v>514</v>
      </c>
      <c r="D320">
        <v>44.259390000000003</v>
      </c>
      <c r="E320">
        <v>26.853069999999999</v>
      </c>
      <c r="F320" s="4">
        <v>4250</v>
      </c>
      <c r="G320">
        <v>4500</v>
      </c>
      <c r="H320">
        <v>4000</v>
      </c>
      <c r="I320" s="69" t="s">
        <v>546</v>
      </c>
      <c r="K320" s="91" t="s">
        <v>515</v>
      </c>
      <c r="L320" s="69" t="s">
        <v>8</v>
      </c>
      <c r="M320" t="s">
        <v>10</v>
      </c>
      <c r="P320" t="s">
        <v>547</v>
      </c>
    </row>
    <row r="321" spans="1:19" s="5" customFormat="1" x14ac:dyDescent="0.25">
      <c r="A321" s="8" t="s">
        <v>938</v>
      </c>
      <c r="B321" t="s">
        <v>523</v>
      </c>
      <c r="C321" t="s">
        <v>514</v>
      </c>
      <c r="D321">
        <v>44.237470000000002</v>
      </c>
      <c r="E321">
        <v>26.24775</v>
      </c>
      <c r="F321" s="4">
        <v>5000</v>
      </c>
      <c r="G321">
        <v>5500</v>
      </c>
      <c r="H321">
        <v>4500</v>
      </c>
      <c r="I321" s="69" t="s">
        <v>75</v>
      </c>
      <c r="J321" s="69"/>
      <c r="K321" s="91" t="s">
        <v>515</v>
      </c>
      <c r="L321" s="69" t="s">
        <v>8</v>
      </c>
      <c r="M321" t="s">
        <v>10</v>
      </c>
      <c r="N321" s="69"/>
      <c r="O321"/>
      <c r="P321" t="s">
        <v>548</v>
      </c>
      <c r="Q321"/>
      <c r="R321"/>
      <c r="S321"/>
    </row>
    <row r="322" spans="1:19" s="5" customFormat="1" x14ac:dyDescent="0.25">
      <c r="A322" s="8" t="s">
        <v>938</v>
      </c>
      <c r="B322" t="s">
        <v>523</v>
      </c>
      <c r="C322" t="s">
        <v>514</v>
      </c>
      <c r="D322">
        <v>44.237470000000002</v>
      </c>
      <c r="E322">
        <v>26.24775</v>
      </c>
      <c r="F322" s="4">
        <v>5000</v>
      </c>
      <c r="G322">
        <v>5500</v>
      </c>
      <c r="H322">
        <v>4500</v>
      </c>
      <c r="I322" s="69" t="s">
        <v>549</v>
      </c>
      <c r="J322" s="69"/>
      <c r="K322" s="91" t="s">
        <v>515</v>
      </c>
      <c r="L322" s="69" t="s">
        <v>8</v>
      </c>
      <c r="M322" t="s">
        <v>10</v>
      </c>
      <c r="N322" s="69"/>
      <c r="O322"/>
      <c r="P322" t="s">
        <v>550</v>
      </c>
      <c r="Q322"/>
      <c r="R322"/>
      <c r="S322"/>
    </row>
    <row r="323" spans="1:19" s="5" customFormat="1" x14ac:dyDescent="0.25">
      <c r="A323" s="5" t="s">
        <v>551</v>
      </c>
      <c r="D323" s="5">
        <f>AVERAGE(D294:D322)</f>
        <v>44.249990689655199</v>
      </c>
      <c r="E323" s="5">
        <f>AVERAGE(E294:E322)</f>
        <v>26.559245724137931</v>
      </c>
      <c r="F323" s="5">
        <f>AVERAGE(F294:F322)</f>
        <v>4925.8620689655172</v>
      </c>
      <c r="G323" s="5">
        <f t="shared" ref="G323:H323" si="12">AVERAGE(G294:G322)</f>
        <v>5368.9655172413795</v>
      </c>
      <c r="H323" s="5">
        <f t="shared" si="12"/>
        <v>4482.7586206896549</v>
      </c>
      <c r="I323" s="69"/>
      <c r="J323" s="69"/>
      <c r="K323" s="91"/>
      <c r="L323" s="69"/>
      <c r="M323"/>
      <c r="N323" s="69"/>
      <c r="O323"/>
      <c r="P323"/>
      <c r="Q323"/>
      <c r="R323"/>
      <c r="S323"/>
    </row>
    <row r="324" spans="1:19" s="5" customFormat="1" x14ac:dyDescent="0.25">
      <c r="A324"/>
      <c r="B324"/>
      <c r="C324"/>
      <c r="D324" s="55"/>
      <c r="E324" s="55"/>
      <c r="F324" s="57"/>
      <c r="G324"/>
      <c r="H324"/>
      <c r="I324" s="69"/>
      <c r="J324" s="69"/>
      <c r="K324" s="91"/>
      <c r="L324" s="69"/>
      <c r="M324"/>
      <c r="N324" s="69"/>
      <c r="O324"/>
      <c r="P324"/>
      <c r="Q324"/>
      <c r="R324"/>
      <c r="S324"/>
    </row>
    <row r="325" spans="1:19" s="5" customFormat="1" ht="30" x14ac:dyDescent="0.25">
      <c r="A325" s="1" t="s">
        <v>1006</v>
      </c>
      <c r="B325" s="1" t="s">
        <v>0</v>
      </c>
      <c r="C325" s="1" t="s">
        <v>1</v>
      </c>
      <c r="D325" s="1" t="s">
        <v>2</v>
      </c>
      <c r="E325" s="1" t="s">
        <v>3</v>
      </c>
      <c r="F325" s="2" t="s">
        <v>986</v>
      </c>
      <c r="G325" s="1" t="s">
        <v>987</v>
      </c>
      <c r="H325" s="1" t="s">
        <v>988</v>
      </c>
      <c r="I325" s="1" t="s">
        <v>989</v>
      </c>
      <c r="J325" s="1" t="s">
        <v>990</v>
      </c>
      <c r="K325" s="1" t="s">
        <v>991</v>
      </c>
      <c r="L325" s="1" t="s">
        <v>992</v>
      </c>
      <c r="M325" s="1" t="s">
        <v>993</v>
      </c>
      <c r="N325" s="1" t="s">
        <v>4</v>
      </c>
      <c r="O325" s="1" t="s">
        <v>994</v>
      </c>
      <c r="P325" s="1" t="s">
        <v>995</v>
      </c>
      <c r="Q325" s="1" t="s">
        <v>996</v>
      </c>
      <c r="R325"/>
      <c r="S325"/>
    </row>
    <row r="326" spans="1:19" s="5" customFormat="1" x14ac:dyDescent="0.25">
      <c r="A326" s="8" t="s">
        <v>938</v>
      </c>
      <c r="B326" t="s">
        <v>545</v>
      </c>
      <c r="C326" t="s">
        <v>514</v>
      </c>
      <c r="D326">
        <v>44.259390000000003</v>
      </c>
      <c r="E326">
        <v>26.853069999999999</v>
      </c>
      <c r="F326" s="4">
        <v>4250</v>
      </c>
      <c r="G326">
        <v>4500</v>
      </c>
      <c r="H326">
        <v>4000</v>
      </c>
      <c r="I326" s="69" t="s">
        <v>66</v>
      </c>
      <c r="J326" s="69"/>
      <c r="K326" s="91" t="s">
        <v>515</v>
      </c>
      <c r="L326" s="69" t="s">
        <v>8</v>
      </c>
      <c r="M326" t="s">
        <v>10</v>
      </c>
      <c r="N326" s="69"/>
      <c r="O326"/>
      <c r="P326" t="s">
        <v>552</v>
      </c>
      <c r="Q326"/>
      <c r="R326"/>
      <c r="S326"/>
    </row>
    <row r="327" spans="1:19" s="5" customFormat="1" x14ac:dyDescent="0.25">
      <c r="A327" s="8" t="s">
        <v>938</v>
      </c>
      <c r="B327" t="s">
        <v>545</v>
      </c>
      <c r="C327" t="s">
        <v>514</v>
      </c>
      <c r="D327">
        <v>44.259390000000003</v>
      </c>
      <c r="E327">
        <v>26.853069999999999</v>
      </c>
      <c r="F327" s="4">
        <v>4250</v>
      </c>
      <c r="G327">
        <v>4500</v>
      </c>
      <c r="H327">
        <v>4000</v>
      </c>
      <c r="I327" s="69" t="s">
        <v>66</v>
      </c>
      <c r="J327" s="69"/>
      <c r="K327" s="91" t="s">
        <v>515</v>
      </c>
      <c r="L327" s="69" t="s">
        <v>8</v>
      </c>
      <c r="M327" t="s">
        <v>10</v>
      </c>
      <c r="N327" s="69"/>
      <c r="O327"/>
      <c r="P327" t="s">
        <v>553</v>
      </c>
      <c r="Q327"/>
      <c r="R327"/>
      <c r="S327"/>
    </row>
    <row r="328" spans="1:19" s="5" customFormat="1" x14ac:dyDescent="0.25">
      <c r="A328" s="8" t="s">
        <v>938</v>
      </c>
      <c r="B328" t="s">
        <v>545</v>
      </c>
      <c r="C328" t="s">
        <v>514</v>
      </c>
      <c r="D328">
        <v>44.259390000000003</v>
      </c>
      <c r="E328">
        <v>26.853069999999999</v>
      </c>
      <c r="F328" s="4">
        <v>4250</v>
      </c>
      <c r="G328">
        <v>4500</v>
      </c>
      <c r="H328">
        <v>4000</v>
      </c>
      <c r="I328" s="69" t="s">
        <v>66</v>
      </c>
      <c r="J328" s="69"/>
      <c r="K328" s="91" t="s">
        <v>515</v>
      </c>
      <c r="L328" s="69" t="s">
        <v>8</v>
      </c>
      <c r="M328" t="s">
        <v>10</v>
      </c>
      <c r="N328" s="69"/>
      <c r="O328"/>
      <c r="P328" t="s">
        <v>554</v>
      </c>
      <c r="Q328"/>
      <c r="R328"/>
      <c r="S328"/>
    </row>
    <row r="329" spans="1:19" s="5" customFormat="1" x14ac:dyDescent="0.25">
      <c r="A329" s="8" t="s">
        <v>938</v>
      </c>
      <c r="B329" t="s">
        <v>545</v>
      </c>
      <c r="C329" t="s">
        <v>514</v>
      </c>
      <c r="D329">
        <v>44.259390000000003</v>
      </c>
      <c r="E329">
        <v>26.853069999999999</v>
      </c>
      <c r="F329" s="4">
        <v>4250</v>
      </c>
      <c r="G329">
        <v>4500</v>
      </c>
      <c r="H329">
        <v>4000</v>
      </c>
      <c r="I329" s="69" t="s">
        <v>66</v>
      </c>
      <c r="J329" s="69"/>
      <c r="K329" s="91" t="s">
        <v>515</v>
      </c>
      <c r="L329" s="69" t="s">
        <v>8</v>
      </c>
      <c r="M329" t="s">
        <v>10</v>
      </c>
      <c r="N329" s="69"/>
      <c r="O329"/>
      <c r="P329" t="s">
        <v>555</v>
      </c>
      <c r="Q329"/>
      <c r="R329"/>
      <c r="S329"/>
    </row>
    <row r="330" spans="1:19" x14ac:dyDescent="0.25">
      <c r="A330" s="8" t="s">
        <v>938</v>
      </c>
      <c r="B330" t="s">
        <v>545</v>
      </c>
      <c r="C330" t="s">
        <v>514</v>
      </c>
      <c r="D330">
        <v>44.259390000000003</v>
      </c>
      <c r="E330">
        <v>26.853069999999999</v>
      </c>
      <c r="F330" s="4">
        <v>4250</v>
      </c>
      <c r="G330">
        <v>4500</v>
      </c>
      <c r="H330">
        <v>4000</v>
      </c>
      <c r="I330" s="69" t="s">
        <v>66</v>
      </c>
      <c r="K330" s="91" t="s">
        <v>515</v>
      </c>
      <c r="L330" s="69" t="s">
        <v>8</v>
      </c>
      <c r="M330" t="s">
        <v>10</v>
      </c>
      <c r="P330" t="s">
        <v>556</v>
      </c>
    </row>
    <row r="331" spans="1:19" x14ac:dyDescent="0.25">
      <c r="A331" s="8" t="s">
        <v>938</v>
      </c>
      <c r="B331" t="s">
        <v>545</v>
      </c>
      <c r="C331" t="s">
        <v>514</v>
      </c>
      <c r="D331">
        <v>44.259390000000003</v>
      </c>
      <c r="E331">
        <v>26.853069999999999</v>
      </c>
      <c r="F331" s="4">
        <v>4250</v>
      </c>
      <c r="G331">
        <v>4500</v>
      </c>
      <c r="H331">
        <v>4000</v>
      </c>
      <c r="I331" s="69" t="s">
        <v>66</v>
      </c>
      <c r="K331" s="91" t="s">
        <v>515</v>
      </c>
      <c r="L331" s="69" t="s">
        <v>8</v>
      </c>
      <c r="M331" t="s">
        <v>10</v>
      </c>
      <c r="P331" t="s">
        <v>557</v>
      </c>
    </row>
    <row r="332" spans="1:19" x14ac:dyDescent="0.25">
      <c r="A332" s="8" t="s">
        <v>938</v>
      </c>
      <c r="B332" t="s">
        <v>545</v>
      </c>
      <c r="C332" t="s">
        <v>514</v>
      </c>
      <c r="D332">
        <v>44.259390000000003</v>
      </c>
      <c r="E332">
        <v>26.853069999999999</v>
      </c>
      <c r="F332" s="4">
        <v>4250</v>
      </c>
      <c r="G332">
        <v>4500</v>
      </c>
      <c r="H332">
        <v>4000</v>
      </c>
      <c r="I332" s="69" t="s">
        <v>66</v>
      </c>
      <c r="K332" s="91" t="s">
        <v>515</v>
      </c>
      <c r="L332" s="69" t="s">
        <v>8</v>
      </c>
      <c r="M332" t="s">
        <v>10</v>
      </c>
      <c r="P332" t="s">
        <v>558</v>
      </c>
    </row>
    <row r="333" spans="1:19" s="5" customFormat="1" x14ac:dyDescent="0.25">
      <c r="A333" s="8" t="s">
        <v>938</v>
      </c>
      <c r="B333" t="s">
        <v>545</v>
      </c>
      <c r="C333" t="s">
        <v>514</v>
      </c>
      <c r="D333">
        <v>44.259390000000003</v>
      </c>
      <c r="E333">
        <v>26.853069999999999</v>
      </c>
      <c r="F333" s="4">
        <v>4250</v>
      </c>
      <c r="G333">
        <v>4500</v>
      </c>
      <c r="H333">
        <v>4000</v>
      </c>
      <c r="I333" s="69" t="s">
        <v>66</v>
      </c>
      <c r="J333" s="69"/>
      <c r="K333" s="91" t="s">
        <v>515</v>
      </c>
      <c r="L333" s="69" t="s">
        <v>8</v>
      </c>
      <c r="M333" t="s">
        <v>10</v>
      </c>
      <c r="N333" s="69"/>
      <c r="O333"/>
      <c r="P333" t="s">
        <v>559</v>
      </c>
      <c r="Q333"/>
      <c r="R333"/>
      <c r="S333"/>
    </row>
    <row r="334" spans="1:19" s="5" customFormat="1" x14ac:dyDescent="0.25">
      <c r="A334" s="8" t="s">
        <v>938</v>
      </c>
      <c r="B334" t="s">
        <v>545</v>
      </c>
      <c r="C334" t="s">
        <v>514</v>
      </c>
      <c r="D334">
        <v>44.259390000000003</v>
      </c>
      <c r="E334">
        <v>26.853069999999999</v>
      </c>
      <c r="F334" s="4">
        <v>4250</v>
      </c>
      <c r="G334">
        <v>4500</v>
      </c>
      <c r="H334">
        <v>4000</v>
      </c>
      <c r="I334" s="69" t="s">
        <v>66</v>
      </c>
      <c r="J334" s="69"/>
      <c r="K334" s="91" t="s">
        <v>515</v>
      </c>
      <c r="L334" s="69" t="s">
        <v>8</v>
      </c>
      <c r="M334" t="s">
        <v>10</v>
      </c>
      <c r="N334" s="69"/>
      <c r="O334"/>
      <c r="P334" t="s">
        <v>560</v>
      </c>
      <c r="Q334"/>
      <c r="R334"/>
      <c r="S334"/>
    </row>
    <row r="335" spans="1:19" s="5" customFormat="1" x14ac:dyDescent="0.25">
      <c r="A335" s="5" t="s">
        <v>561</v>
      </c>
      <c r="D335" s="5">
        <f>AVERAGE(D326:D334)</f>
        <v>44.259390000000003</v>
      </c>
      <c r="E335" s="5">
        <f t="shared" ref="E335:H335" si="13">AVERAGE(E326:E334)</f>
        <v>26.853069999999999</v>
      </c>
      <c r="F335" s="5">
        <f t="shared" si="13"/>
        <v>4250</v>
      </c>
      <c r="G335" s="5">
        <f t="shared" si="13"/>
        <v>4500</v>
      </c>
      <c r="H335" s="5">
        <f t="shared" si="13"/>
        <v>4000</v>
      </c>
      <c r="I335" s="69"/>
      <c r="J335" s="69"/>
      <c r="K335" s="91"/>
      <c r="L335" s="69"/>
      <c r="M335"/>
      <c r="N335" s="69"/>
      <c r="O335"/>
      <c r="P335"/>
      <c r="Q335"/>
      <c r="R335"/>
      <c r="S335"/>
    </row>
    <row r="336" spans="1:19" x14ac:dyDescent="0.25">
      <c r="D336" s="55"/>
      <c r="E336" s="55"/>
      <c r="F336" s="57"/>
    </row>
    <row r="337" spans="1:19" s="5" customFormat="1" ht="30" x14ac:dyDescent="0.25">
      <c r="A337" s="1" t="s">
        <v>1006</v>
      </c>
      <c r="B337" s="1" t="s">
        <v>0</v>
      </c>
      <c r="C337" s="1" t="s">
        <v>1</v>
      </c>
      <c r="D337" s="1" t="s">
        <v>2</v>
      </c>
      <c r="E337" s="1" t="s">
        <v>3</v>
      </c>
      <c r="F337" s="2" t="s">
        <v>986</v>
      </c>
      <c r="G337" s="1" t="s">
        <v>987</v>
      </c>
      <c r="H337" s="1" t="s">
        <v>988</v>
      </c>
      <c r="I337" s="1" t="s">
        <v>989</v>
      </c>
      <c r="J337" s="1" t="s">
        <v>990</v>
      </c>
      <c r="K337" s="1" t="s">
        <v>991</v>
      </c>
      <c r="L337" s="1" t="s">
        <v>992</v>
      </c>
      <c r="M337" s="1" t="s">
        <v>993</v>
      </c>
      <c r="N337" s="1" t="s">
        <v>4</v>
      </c>
      <c r="O337" s="1" t="s">
        <v>994</v>
      </c>
      <c r="P337" s="1" t="s">
        <v>995</v>
      </c>
      <c r="Q337" s="1" t="s">
        <v>996</v>
      </c>
      <c r="R337"/>
      <c r="S337"/>
    </row>
    <row r="338" spans="1:19" x14ac:dyDescent="0.25">
      <c r="A338" s="8" t="s">
        <v>947</v>
      </c>
      <c r="B338" t="s">
        <v>400</v>
      </c>
      <c r="C338" t="s">
        <v>401</v>
      </c>
      <c r="D338">
        <v>47.501634000000003</v>
      </c>
      <c r="E338">
        <v>18.910468000000002</v>
      </c>
      <c r="F338" s="4">
        <f>(G338+H338)/2</f>
        <v>5200</v>
      </c>
      <c r="G338">
        <v>5500</v>
      </c>
      <c r="H338">
        <v>4900</v>
      </c>
      <c r="I338" s="69" t="s">
        <v>66</v>
      </c>
      <c r="K338" s="91" t="s">
        <v>70</v>
      </c>
      <c r="L338" s="69" t="s">
        <v>8</v>
      </c>
      <c r="M338" t="s">
        <v>10</v>
      </c>
      <c r="O338" t="s">
        <v>402</v>
      </c>
      <c r="P338" t="s">
        <v>403</v>
      </c>
    </row>
    <row r="339" spans="1:19" x14ac:dyDescent="0.25">
      <c r="A339" s="8" t="s">
        <v>947</v>
      </c>
      <c r="B339" t="s">
        <v>400</v>
      </c>
      <c r="C339" t="s">
        <v>401</v>
      </c>
      <c r="D339">
        <v>47.501634000000003</v>
      </c>
      <c r="E339">
        <v>18.910468000000002</v>
      </c>
      <c r="F339" s="4">
        <f>(G339+H339)/2</f>
        <v>5200</v>
      </c>
      <c r="G339">
        <v>5500</v>
      </c>
      <c r="H339">
        <v>4900</v>
      </c>
      <c r="I339" s="69" t="s">
        <v>66</v>
      </c>
      <c r="K339" s="91" t="s">
        <v>70</v>
      </c>
      <c r="L339" s="69" t="s">
        <v>8</v>
      </c>
      <c r="M339" t="s">
        <v>10</v>
      </c>
      <c r="O339" t="s">
        <v>402</v>
      </c>
      <c r="P339" t="s">
        <v>404</v>
      </c>
    </row>
    <row r="340" spans="1:19" x14ac:dyDescent="0.25">
      <c r="A340" s="8" t="s">
        <v>947</v>
      </c>
      <c r="B340" t="s">
        <v>405</v>
      </c>
      <c r="C340" t="s">
        <v>401</v>
      </c>
      <c r="D340">
        <v>47.638674999999999</v>
      </c>
      <c r="E340">
        <v>17.364529000000001</v>
      </c>
      <c r="F340" s="4">
        <f>(G340+H340)/2</f>
        <v>5200</v>
      </c>
      <c r="G340">
        <v>5500</v>
      </c>
      <c r="H340">
        <v>4900</v>
      </c>
      <c r="I340" s="69" t="s">
        <v>66</v>
      </c>
      <c r="K340" s="91" t="s">
        <v>70</v>
      </c>
      <c r="L340" s="69" t="s">
        <v>8</v>
      </c>
      <c r="M340" t="s">
        <v>10</v>
      </c>
      <c r="N340" s="69" t="s">
        <v>8</v>
      </c>
      <c r="O340" t="s">
        <v>406</v>
      </c>
      <c r="P340" t="s">
        <v>407</v>
      </c>
    </row>
    <row r="341" spans="1:19" x14ac:dyDescent="0.25">
      <c r="A341" t="s">
        <v>958</v>
      </c>
      <c r="B341" t="s">
        <v>408</v>
      </c>
      <c r="C341" t="s">
        <v>401</v>
      </c>
      <c r="D341">
        <v>47.52</v>
      </c>
      <c r="E341">
        <v>21.588999999999999</v>
      </c>
      <c r="F341" s="4">
        <f>(G341+H341)/2</f>
        <v>5217.5</v>
      </c>
      <c r="G341">
        <v>5291</v>
      </c>
      <c r="H341">
        <v>5144</v>
      </c>
      <c r="I341" s="69" t="s">
        <v>66</v>
      </c>
      <c r="K341" s="91" t="s">
        <v>409</v>
      </c>
      <c r="L341" s="69" t="s">
        <v>8</v>
      </c>
      <c r="M341" t="s">
        <v>10</v>
      </c>
      <c r="N341" s="69" t="s">
        <v>8</v>
      </c>
      <c r="O341" t="s">
        <v>410</v>
      </c>
      <c r="P341" t="s">
        <v>411</v>
      </c>
      <c r="Q341" t="s">
        <v>412</v>
      </c>
    </row>
    <row r="342" spans="1:19" x14ac:dyDescent="0.25">
      <c r="A342" s="8" t="s">
        <v>947</v>
      </c>
      <c r="B342" t="s">
        <v>413</v>
      </c>
      <c r="C342" t="s">
        <v>401</v>
      </c>
      <c r="D342">
        <v>46.789364999999997</v>
      </c>
      <c r="E342">
        <v>17.784884999999999</v>
      </c>
      <c r="F342" s="4">
        <v>5200</v>
      </c>
      <c r="G342">
        <v>5500</v>
      </c>
      <c r="H342">
        <v>4900</v>
      </c>
      <c r="I342" s="69" t="s">
        <v>66</v>
      </c>
      <c r="K342" s="91" t="s">
        <v>70</v>
      </c>
      <c r="L342" s="69" t="s">
        <v>8</v>
      </c>
      <c r="M342" t="s">
        <v>10</v>
      </c>
      <c r="N342" s="69" t="s">
        <v>8</v>
      </c>
      <c r="O342" t="s">
        <v>56</v>
      </c>
      <c r="P342" t="s">
        <v>414</v>
      </c>
    </row>
    <row r="343" spans="1:19" x14ac:dyDescent="0.25">
      <c r="A343" s="8" t="s">
        <v>947</v>
      </c>
      <c r="B343" t="s">
        <v>413</v>
      </c>
      <c r="C343" t="s">
        <v>401</v>
      </c>
      <c r="D343">
        <v>46.789364999999997</v>
      </c>
      <c r="E343">
        <v>17.784884999999999</v>
      </c>
      <c r="F343" s="4">
        <v>5200</v>
      </c>
      <c r="G343">
        <v>5500</v>
      </c>
      <c r="H343">
        <v>4900</v>
      </c>
      <c r="I343" s="69" t="s">
        <v>66</v>
      </c>
      <c r="K343" s="91" t="s">
        <v>70</v>
      </c>
      <c r="L343" s="69" t="s">
        <v>8</v>
      </c>
      <c r="M343" t="s">
        <v>10</v>
      </c>
      <c r="N343" s="69" t="s">
        <v>60</v>
      </c>
      <c r="O343" t="s">
        <v>402</v>
      </c>
      <c r="P343" t="s">
        <v>415</v>
      </c>
    </row>
    <row r="344" spans="1:19" x14ac:dyDescent="0.25">
      <c r="A344" s="8" t="s">
        <v>947</v>
      </c>
      <c r="B344" t="s">
        <v>413</v>
      </c>
      <c r="C344" t="s">
        <v>401</v>
      </c>
      <c r="D344">
        <v>46.789364999999997</v>
      </c>
      <c r="E344">
        <v>17.784884999999999</v>
      </c>
      <c r="F344" s="4">
        <v>5200</v>
      </c>
      <c r="G344">
        <v>5500</v>
      </c>
      <c r="H344">
        <v>4900</v>
      </c>
      <c r="I344" s="69" t="s">
        <v>66</v>
      </c>
      <c r="K344" s="91" t="s">
        <v>70</v>
      </c>
      <c r="L344" s="69" t="s">
        <v>8</v>
      </c>
      <c r="M344" t="s">
        <v>10</v>
      </c>
      <c r="O344" t="s">
        <v>56</v>
      </c>
      <c r="P344" t="s">
        <v>416</v>
      </c>
    </row>
    <row r="345" spans="1:19" x14ac:dyDescent="0.25">
      <c r="A345" s="8" t="s">
        <v>947</v>
      </c>
      <c r="B345" t="s">
        <v>417</v>
      </c>
      <c r="C345" t="s">
        <v>401</v>
      </c>
      <c r="D345">
        <v>46.767200000000003</v>
      </c>
      <c r="E345">
        <v>18.879398999999999</v>
      </c>
      <c r="F345" s="4">
        <v>5200</v>
      </c>
      <c r="G345">
        <v>5500</v>
      </c>
      <c r="H345">
        <v>4900</v>
      </c>
      <c r="I345" s="69" t="s">
        <v>66</v>
      </c>
      <c r="K345" s="91" t="s">
        <v>70</v>
      </c>
      <c r="L345" s="69" t="s">
        <v>8</v>
      </c>
      <c r="M345" t="s">
        <v>10</v>
      </c>
      <c r="O345" t="s">
        <v>402</v>
      </c>
      <c r="P345" t="s">
        <v>418</v>
      </c>
    </row>
    <row r="346" spans="1:19" x14ac:dyDescent="0.25">
      <c r="A346" s="8" t="s">
        <v>947</v>
      </c>
      <c r="B346" t="s">
        <v>417</v>
      </c>
      <c r="C346" t="s">
        <v>401</v>
      </c>
      <c r="D346">
        <v>46.767200000000003</v>
      </c>
      <c r="E346">
        <v>18.879398999999999</v>
      </c>
      <c r="F346" s="4">
        <v>5200</v>
      </c>
      <c r="G346">
        <v>5500</v>
      </c>
      <c r="H346">
        <v>4900</v>
      </c>
      <c r="I346" s="69" t="s">
        <v>66</v>
      </c>
      <c r="K346" s="91" t="s">
        <v>70</v>
      </c>
      <c r="L346" s="69" t="s">
        <v>8</v>
      </c>
      <c r="M346" t="s">
        <v>10</v>
      </c>
      <c r="O346" t="s">
        <v>56</v>
      </c>
      <c r="P346" t="s">
        <v>419</v>
      </c>
    </row>
    <row r="347" spans="1:19" x14ac:dyDescent="0.25">
      <c r="A347" s="8" t="s">
        <v>947</v>
      </c>
      <c r="B347" t="s">
        <v>420</v>
      </c>
      <c r="C347" t="s">
        <v>401</v>
      </c>
      <c r="D347">
        <v>46.820414</v>
      </c>
      <c r="E347">
        <v>17.858097999999998</v>
      </c>
      <c r="F347" s="4">
        <v>5200</v>
      </c>
      <c r="G347">
        <v>5500</v>
      </c>
      <c r="H347">
        <v>4900</v>
      </c>
      <c r="I347" s="69" t="s">
        <v>66</v>
      </c>
      <c r="K347" s="91" t="s">
        <v>70</v>
      </c>
      <c r="L347" s="69" t="s">
        <v>8</v>
      </c>
      <c r="M347" t="s">
        <v>10</v>
      </c>
      <c r="N347" s="69" t="s">
        <v>60</v>
      </c>
      <c r="O347" t="s">
        <v>56</v>
      </c>
      <c r="P347" t="s">
        <v>421</v>
      </c>
    </row>
    <row r="348" spans="1:19" x14ac:dyDescent="0.25">
      <c r="A348" s="8" t="s">
        <v>947</v>
      </c>
      <c r="B348" t="s">
        <v>413</v>
      </c>
      <c r="C348" t="s">
        <v>401</v>
      </c>
      <c r="D348">
        <v>46.789364999999997</v>
      </c>
      <c r="E348">
        <v>17.784884999999999</v>
      </c>
      <c r="F348" s="4">
        <v>5200</v>
      </c>
      <c r="G348">
        <v>5500</v>
      </c>
      <c r="H348">
        <v>4900</v>
      </c>
      <c r="I348" s="69" t="s">
        <v>422</v>
      </c>
      <c r="K348" s="91" t="s">
        <v>70</v>
      </c>
      <c r="L348" s="69" t="s">
        <v>8</v>
      </c>
      <c r="M348" t="s">
        <v>10</v>
      </c>
      <c r="O348" t="s">
        <v>402</v>
      </c>
      <c r="P348" t="s">
        <v>423</v>
      </c>
    </row>
    <row r="349" spans="1:19" x14ac:dyDescent="0.25">
      <c r="A349" s="8" t="s">
        <v>947</v>
      </c>
      <c r="B349" t="s">
        <v>400</v>
      </c>
      <c r="C349" t="s">
        <v>401</v>
      </c>
      <c r="D349">
        <v>47.501634000000003</v>
      </c>
      <c r="E349">
        <v>18.910468000000002</v>
      </c>
      <c r="F349" s="4">
        <f>(G349+H349)/2</f>
        <v>4955</v>
      </c>
      <c r="G349">
        <v>5060</v>
      </c>
      <c r="H349">
        <v>4850</v>
      </c>
      <c r="I349" s="69" t="s">
        <v>211</v>
      </c>
      <c r="K349" s="91" t="s">
        <v>70</v>
      </c>
      <c r="L349" s="69" t="s">
        <v>8</v>
      </c>
      <c r="M349" t="s">
        <v>20</v>
      </c>
      <c r="N349" s="69" t="s">
        <v>60</v>
      </c>
      <c r="O349" t="s">
        <v>402</v>
      </c>
      <c r="P349" t="s">
        <v>424</v>
      </c>
    </row>
    <row r="350" spans="1:19" x14ac:dyDescent="0.25">
      <c r="A350" s="8" t="s">
        <v>947</v>
      </c>
      <c r="B350" t="s">
        <v>400</v>
      </c>
      <c r="C350" t="s">
        <v>401</v>
      </c>
      <c r="D350">
        <v>47.501634000000003</v>
      </c>
      <c r="E350">
        <v>18.910468000000002</v>
      </c>
      <c r="F350" s="4">
        <f>(G350+H350)/2</f>
        <v>5200</v>
      </c>
      <c r="G350">
        <v>5500</v>
      </c>
      <c r="H350">
        <v>4900</v>
      </c>
      <c r="I350" s="69" t="s">
        <v>211</v>
      </c>
      <c r="K350" s="91" t="s">
        <v>70</v>
      </c>
      <c r="L350" s="69" t="s">
        <v>8</v>
      </c>
      <c r="M350" t="s">
        <v>20</v>
      </c>
      <c r="O350" t="s">
        <v>402</v>
      </c>
      <c r="P350" t="s">
        <v>425</v>
      </c>
    </row>
    <row r="351" spans="1:19" x14ac:dyDescent="0.25">
      <c r="A351" s="8" t="s">
        <v>947</v>
      </c>
      <c r="B351" t="s">
        <v>420</v>
      </c>
      <c r="C351" t="s">
        <v>401</v>
      </c>
      <c r="D351">
        <v>46.820414</v>
      </c>
      <c r="E351">
        <v>17.858097999999998</v>
      </c>
      <c r="F351" s="4">
        <v>5200</v>
      </c>
      <c r="G351">
        <v>5500</v>
      </c>
      <c r="H351">
        <v>4900</v>
      </c>
      <c r="I351" s="69" t="s">
        <v>81</v>
      </c>
      <c r="K351" s="91" t="s">
        <v>70</v>
      </c>
      <c r="L351" s="69" t="s">
        <v>8</v>
      </c>
      <c r="M351" t="s">
        <v>20</v>
      </c>
      <c r="O351" t="s">
        <v>56</v>
      </c>
      <c r="P351" t="s">
        <v>426</v>
      </c>
    </row>
    <row r="352" spans="1:19" x14ac:dyDescent="0.25">
      <c r="A352" s="8" t="s">
        <v>947</v>
      </c>
      <c r="B352" t="s">
        <v>417</v>
      </c>
      <c r="C352" t="s">
        <v>401</v>
      </c>
      <c r="D352">
        <v>46.767200000000003</v>
      </c>
      <c r="E352">
        <v>18.879398999999999</v>
      </c>
      <c r="F352" s="4">
        <v>5200</v>
      </c>
      <c r="G352">
        <v>5500</v>
      </c>
      <c r="H352">
        <v>4900</v>
      </c>
      <c r="I352" s="69" t="s">
        <v>83</v>
      </c>
      <c r="K352" s="91" t="s">
        <v>70</v>
      </c>
      <c r="L352" s="69" t="s">
        <v>8</v>
      </c>
      <c r="M352" t="s">
        <v>20</v>
      </c>
      <c r="O352" t="s">
        <v>402</v>
      </c>
      <c r="P352" t="s">
        <v>427</v>
      </c>
    </row>
    <row r="353" spans="1:19" x14ac:dyDescent="0.25">
      <c r="A353" s="8" t="s">
        <v>947</v>
      </c>
      <c r="B353" t="s">
        <v>420</v>
      </c>
      <c r="C353" t="s">
        <v>401</v>
      </c>
      <c r="D353">
        <v>46.820414</v>
      </c>
      <c r="E353">
        <v>17.858097999999998</v>
      </c>
      <c r="F353" s="4">
        <v>5200</v>
      </c>
      <c r="G353">
        <v>5500</v>
      </c>
      <c r="H353">
        <v>4900</v>
      </c>
      <c r="I353" s="69" t="s">
        <v>83</v>
      </c>
      <c r="K353" s="91" t="s">
        <v>70</v>
      </c>
      <c r="L353" s="69" t="s">
        <v>8</v>
      </c>
      <c r="M353" t="s">
        <v>20</v>
      </c>
      <c r="N353" s="69" t="s">
        <v>8</v>
      </c>
      <c r="O353" t="s">
        <v>402</v>
      </c>
      <c r="P353" t="s">
        <v>428</v>
      </c>
    </row>
    <row r="354" spans="1:19" x14ac:dyDescent="0.25">
      <c r="A354" s="8" t="s">
        <v>947</v>
      </c>
      <c r="B354" t="s">
        <v>420</v>
      </c>
      <c r="C354" t="s">
        <v>401</v>
      </c>
      <c r="D354">
        <v>46.820414</v>
      </c>
      <c r="E354">
        <v>17.858097999999998</v>
      </c>
      <c r="F354" s="4">
        <v>5200</v>
      </c>
      <c r="G354">
        <v>5500</v>
      </c>
      <c r="H354">
        <v>4900</v>
      </c>
      <c r="I354" s="69" t="s">
        <v>83</v>
      </c>
      <c r="K354" s="91" t="s">
        <v>70</v>
      </c>
      <c r="L354" s="69" t="s">
        <v>8</v>
      </c>
      <c r="M354" t="s">
        <v>20</v>
      </c>
      <c r="N354" s="69" t="s">
        <v>60</v>
      </c>
      <c r="O354" t="s">
        <v>402</v>
      </c>
      <c r="P354" t="s">
        <v>429</v>
      </c>
    </row>
    <row r="355" spans="1:19" x14ac:dyDescent="0.25">
      <c r="A355" t="s">
        <v>958</v>
      </c>
      <c r="B355" t="s">
        <v>430</v>
      </c>
      <c r="C355" t="s">
        <v>401</v>
      </c>
      <c r="D355">
        <v>47.167000000000002</v>
      </c>
      <c r="E355">
        <v>20.832999999999998</v>
      </c>
      <c r="F355" s="4">
        <f>(G355+H355)/2</f>
        <v>5205.5</v>
      </c>
      <c r="G355">
        <v>5295</v>
      </c>
      <c r="H355">
        <v>5116</v>
      </c>
      <c r="I355" s="69" t="s">
        <v>389</v>
      </c>
      <c r="J355" s="69" t="s">
        <v>432</v>
      </c>
      <c r="K355" s="91" t="s">
        <v>431</v>
      </c>
      <c r="L355" s="69" t="s">
        <v>8</v>
      </c>
      <c r="M355" t="s">
        <v>10</v>
      </c>
      <c r="N355" s="69" t="s">
        <v>60</v>
      </c>
      <c r="O355" t="s">
        <v>410</v>
      </c>
      <c r="P355" t="s">
        <v>433</v>
      </c>
      <c r="Q355" t="s">
        <v>434</v>
      </c>
    </row>
    <row r="356" spans="1:19" x14ac:dyDescent="0.25">
      <c r="A356" t="s">
        <v>958</v>
      </c>
      <c r="B356" t="s">
        <v>435</v>
      </c>
      <c r="C356" t="s">
        <v>401</v>
      </c>
      <c r="D356">
        <v>47.88</v>
      </c>
      <c r="E356">
        <v>21.192</v>
      </c>
      <c r="F356" s="4">
        <f>(G356+H356)/2</f>
        <v>5163.5</v>
      </c>
      <c r="G356">
        <v>5211</v>
      </c>
      <c r="H356">
        <v>5116</v>
      </c>
      <c r="I356" s="69" t="s">
        <v>437</v>
      </c>
      <c r="J356" s="69" t="s">
        <v>119</v>
      </c>
      <c r="K356" s="91" t="s">
        <v>436</v>
      </c>
      <c r="L356" s="69" t="s">
        <v>8</v>
      </c>
      <c r="M356" t="s">
        <v>10</v>
      </c>
      <c r="N356" s="69" t="s">
        <v>8</v>
      </c>
      <c r="O356" t="s">
        <v>410</v>
      </c>
      <c r="P356" t="s">
        <v>438</v>
      </c>
      <c r="Q356" t="s">
        <v>439</v>
      </c>
    </row>
    <row r="357" spans="1:19" x14ac:dyDescent="0.25">
      <c r="A357" s="8" t="s">
        <v>947</v>
      </c>
      <c r="B357" t="s">
        <v>417</v>
      </c>
      <c r="C357" t="s">
        <v>401</v>
      </c>
      <c r="D357">
        <v>46.767200000000003</v>
      </c>
      <c r="E357">
        <v>18.879398999999999</v>
      </c>
      <c r="F357" s="4">
        <v>5200</v>
      </c>
      <c r="G357">
        <v>5500</v>
      </c>
      <c r="H357">
        <v>4900</v>
      </c>
      <c r="I357" s="69" t="s">
        <v>92</v>
      </c>
      <c r="K357" s="91" t="s">
        <v>70</v>
      </c>
      <c r="L357" s="69" t="s">
        <v>8</v>
      </c>
      <c r="M357" t="s">
        <v>20</v>
      </c>
      <c r="O357" t="s">
        <v>56</v>
      </c>
      <c r="P357" t="s">
        <v>440</v>
      </c>
    </row>
    <row r="358" spans="1:19" x14ac:dyDescent="0.25">
      <c r="A358" s="8" t="s">
        <v>947</v>
      </c>
      <c r="B358" t="s">
        <v>441</v>
      </c>
      <c r="C358" t="s">
        <v>401</v>
      </c>
      <c r="D358">
        <v>46.705469000000001</v>
      </c>
      <c r="E358">
        <v>19.014538000000002</v>
      </c>
      <c r="F358" s="4">
        <v>5200</v>
      </c>
      <c r="G358">
        <v>5500</v>
      </c>
      <c r="H358">
        <v>4900</v>
      </c>
      <c r="I358" s="69" t="s">
        <v>92</v>
      </c>
      <c r="K358" s="91" t="s">
        <v>70</v>
      </c>
      <c r="L358" s="69" t="s">
        <v>8</v>
      </c>
      <c r="M358" t="s">
        <v>20</v>
      </c>
      <c r="O358" t="s">
        <v>402</v>
      </c>
      <c r="P358" t="s">
        <v>442</v>
      </c>
    </row>
    <row r="359" spans="1:19" s="5" customFormat="1" x14ac:dyDescent="0.25">
      <c r="A359" s="8" t="s">
        <v>947</v>
      </c>
      <c r="B359" t="s">
        <v>443</v>
      </c>
      <c r="C359" t="s">
        <v>401</v>
      </c>
      <c r="D359">
        <v>46.407091000000001</v>
      </c>
      <c r="E359">
        <v>18.742153999999999</v>
      </c>
      <c r="F359" s="4">
        <v>5190</v>
      </c>
      <c r="G359">
        <v>5310</v>
      </c>
      <c r="H359">
        <v>5070</v>
      </c>
      <c r="I359" s="69" t="s">
        <v>92</v>
      </c>
      <c r="J359" s="69"/>
      <c r="K359" s="91" t="s">
        <v>70</v>
      </c>
      <c r="L359" s="69" t="s">
        <v>8</v>
      </c>
      <c r="M359" t="s">
        <v>20</v>
      </c>
      <c r="N359" s="69"/>
      <c r="O359" t="s">
        <v>402</v>
      </c>
      <c r="P359" t="s">
        <v>444</v>
      </c>
      <c r="Q359"/>
      <c r="R359"/>
      <c r="S359"/>
    </row>
    <row r="360" spans="1:19" s="5" customFormat="1" x14ac:dyDescent="0.25">
      <c r="A360" s="8" t="s">
        <v>947</v>
      </c>
      <c r="B360" t="s">
        <v>400</v>
      </c>
      <c r="C360" t="s">
        <v>401</v>
      </c>
      <c r="D360">
        <v>47.501634000000003</v>
      </c>
      <c r="E360">
        <v>18.910468000000002</v>
      </c>
      <c r="F360" s="4">
        <f>(G360+H360)/2</f>
        <v>5115</v>
      </c>
      <c r="G360">
        <v>5220</v>
      </c>
      <c r="H360">
        <v>5010</v>
      </c>
      <c r="I360" s="69" t="s">
        <v>30</v>
      </c>
      <c r="J360" s="69"/>
      <c r="K360" s="91" t="s">
        <v>70</v>
      </c>
      <c r="L360" s="69" t="s">
        <v>8</v>
      </c>
      <c r="M360" t="s">
        <v>10</v>
      </c>
      <c r="N360" s="69" t="s">
        <v>8</v>
      </c>
      <c r="O360" t="s">
        <v>402</v>
      </c>
      <c r="P360" t="s">
        <v>445</v>
      </c>
      <c r="Q360"/>
      <c r="R360"/>
      <c r="S360"/>
    </row>
    <row r="361" spans="1:19" s="5" customFormat="1" x14ac:dyDescent="0.25">
      <c r="A361" s="8" t="s">
        <v>947</v>
      </c>
      <c r="B361" t="s">
        <v>417</v>
      </c>
      <c r="C361" t="s">
        <v>401</v>
      </c>
      <c r="D361">
        <v>46.767200000000003</v>
      </c>
      <c r="E361">
        <v>18.879398999999999</v>
      </c>
      <c r="F361" s="4">
        <v>5200</v>
      </c>
      <c r="G361">
        <v>5500</v>
      </c>
      <c r="H361">
        <v>4900</v>
      </c>
      <c r="I361" s="69" t="s">
        <v>30</v>
      </c>
      <c r="J361" s="69"/>
      <c r="K361" s="91" t="s">
        <v>70</v>
      </c>
      <c r="L361" s="69" t="s">
        <v>8</v>
      </c>
      <c r="M361" t="s">
        <v>10</v>
      </c>
      <c r="N361" s="69"/>
      <c r="O361" t="s">
        <v>402</v>
      </c>
      <c r="P361" t="s">
        <v>446</v>
      </c>
      <c r="Q361"/>
      <c r="R361"/>
      <c r="S361"/>
    </row>
    <row r="362" spans="1:19" s="5" customFormat="1" x14ac:dyDescent="0.25">
      <c r="A362" t="s">
        <v>958</v>
      </c>
      <c r="B362" t="s">
        <v>447</v>
      </c>
      <c r="C362" t="s">
        <v>401</v>
      </c>
      <c r="D362">
        <v>47.167000000000002</v>
      </c>
      <c r="E362">
        <v>19.832999999999998</v>
      </c>
      <c r="F362" s="4">
        <f>(G362+H362)/2</f>
        <v>5104</v>
      </c>
      <c r="G362">
        <v>5206</v>
      </c>
      <c r="H362">
        <v>5002</v>
      </c>
      <c r="I362" s="69" t="s">
        <v>448</v>
      </c>
      <c r="J362" s="69" t="s">
        <v>432</v>
      </c>
      <c r="K362" s="91" t="s">
        <v>70</v>
      </c>
      <c r="L362" s="69" t="s">
        <v>8</v>
      </c>
      <c r="M362" t="s">
        <v>10</v>
      </c>
      <c r="N362" s="69" t="s">
        <v>60</v>
      </c>
      <c r="O362" t="s">
        <v>410</v>
      </c>
      <c r="P362" t="s">
        <v>449</v>
      </c>
      <c r="Q362" t="s">
        <v>450</v>
      </c>
      <c r="R362"/>
      <c r="S362"/>
    </row>
    <row r="363" spans="1:19" s="5" customFormat="1" x14ac:dyDescent="0.25">
      <c r="A363" s="8" t="s">
        <v>947</v>
      </c>
      <c r="B363" t="s">
        <v>441</v>
      </c>
      <c r="C363" t="s">
        <v>401</v>
      </c>
      <c r="D363">
        <v>46.705469000000001</v>
      </c>
      <c r="E363">
        <v>19.014538000000002</v>
      </c>
      <c r="F363" s="4">
        <v>5200</v>
      </c>
      <c r="G363">
        <v>5500</v>
      </c>
      <c r="H363">
        <v>4900</v>
      </c>
      <c r="I363" s="69" t="s">
        <v>139</v>
      </c>
      <c r="J363" s="69"/>
      <c r="K363" s="91" t="s">
        <v>70</v>
      </c>
      <c r="L363" s="69" t="s">
        <v>8</v>
      </c>
      <c r="M363" t="s">
        <v>20</v>
      </c>
      <c r="N363" s="69" t="s">
        <v>8</v>
      </c>
      <c r="O363" t="s">
        <v>402</v>
      </c>
      <c r="P363" t="s">
        <v>451</v>
      </c>
      <c r="Q363"/>
      <c r="R363"/>
      <c r="S363"/>
    </row>
    <row r="364" spans="1:19" s="5" customFormat="1" x14ac:dyDescent="0.25">
      <c r="A364" t="s">
        <v>936</v>
      </c>
      <c r="B364" t="s">
        <v>452</v>
      </c>
      <c r="C364" t="s">
        <v>401</v>
      </c>
      <c r="D364">
        <v>46.4</v>
      </c>
      <c r="E364">
        <v>18.739999999999998</v>
      </c>
      <c r="F364" s="4">
        <v>5075</v>
      </c>
      <c r="G364">
        <v>5210</v>
      </c>
      <c r="H364">
        <v>4940</v>
      </c>
      <c r="I364" s="69" t="s">
        <v>454</v>
      </c>
      <c r="J364" s="69" t="s">
        <v>119</v>
      </c>
      <c r="K364" s="91" t="s">
        <v>453</v>
      </c>
      <c r="L364" s="69" t="s">
        <v>8</v>
      </c>
      <c r="M364" t="s">
        <v>20</v>
      </c>
      <c r="N364" s="69" t="s">
        <v>8</v>
      </c>
      <c r="O364" t="s">
        <v>56</v>
      </c>
      <c r="P364" t="s">
        <v>455</v>
      </c>
      <c r="Q364" t="s">
        <v>456</v>
      </c>
      <c r="R364"/>
      <c r="S364"/>
    </row>
    <row r="365" spans="1:19" s="5" customFormat="1" x14ac:dyDescent="0.25">
      <c r="A365" s="8" t="s">
        <v>947</v>
      </c>
      <c r="B365" t="s">
        <v>420</v>
      </c>
      <c r="C365" t="s">
        <v>401</v>
      </c>
      <c r="D365">
        <v>46.820414</v>
      </c>
      <c r="E365">
        <v>17.858097999999998</v>
      </c>
      <c r="F365" s="4">
        <v>5200</v>
      </c>
      <c r="G365">
        <v>5500</v>
      </c>
      <c r="H365">
        <v>4900</v>
      </c>
      <c r="I365" s="69" t="s">
        <v>101</v>
      </c>
      <c r="J365" s="69"/>
      <c r="K365" s="91" t="s">
        <v>70</v>
      </c>
      <c r="L365" s="69" t="s">
        <v>8</v>
      </c>
      <c r="M365" t="s">
        <v>20</v>
      </c>
      <c r="N365" s="69" t="s">
        <v>60</v>
      </c>
      <c r="O365" t="s">
        <v>402</v>
      </c>
      <c r="P365" t="s">
        <v>457</v>
      </c>
      <c r="Q365"/>
      <c r="R365"/>
      <c r="S365"/>
    </row>
    <row r="366" spans="1:19" s="5" customFormat="1" x14ac:dyDescent="0.25">
      <c r="A366" s="8" t="s">
        <v>947</v>
      </c>
      <c r="B366" t="s">
        <v>452</v>
      </c>
      <c r="C366" t="s">
        <v>401</v>
      </c>
      <c r="D366">
        <v>46.025840000000002</v>
      </c>
      <c r="E366">
        <v>18.322700000000001</v>
      </c>
      <c r="F366" s="4">
        <v>5105</v>
      </c>
      <c r="G366">
        <v>5210</v>
      </c>
      <c r="H366">
        <v>5000</v>
      </c>
      <c r="I366" s="69" t="s">
        <v>101</v>
      </c>
      <c r="J366" s="69"/>
      <c r="K366" s="91" t="s">
        <v>70</v>
      </c>
      <c r="L366" s="69" t="s">
        <v>8</v>
      </c>
      <c r="M366" t="s">
        <v>20</v>
      </c>
      <c r="N366" s="69"/>
      <c r="O366" t="s">
        <v>402</v>
      </c>
      <c r="P366" t="s">
        <v>458</v>
      </c>
      <c r="Q366"/>
      <c r="R366"/>
      <c r="S366"/>
    </row>
    <row r="367" spans="1:19" s="5" customFormat="1" x14ac:dyDescent="0.25">
      <c r="A367" s="8" t="s">
        <v>947</v>
      </c>
      <c r="B367" t="s">
        <v>400</v>
      </c>
      <c r="C367" t="s">
        <v>401</v>
      </c>
      <c r="D367">
        <v>47.501634000000003</v>
      </c>
      <c r="E367">
        <v>18.910468000000002</v>
      </c>
      <c r="F367" s="4">
        <f>(G367+H367)/2</f>
        <v>5200</v>
      </c>
      <c r="G367">
        <v>5500</v>
      </c>
      <c r="H367">
        <v>4900</v>
      </c>
      <c r="I367" s="69" t="s">
        <v>75</v>
      </c>
      <c r="J367" s="69"/>
      <c r="K367" s="91" t="s">
        <v>70</v>
      </c>
      <c r="L367" s="69" t="s">
        <v>8</v>
      </c>
      <c r="M367" t="s">
        <v>10</v>
      </c>
      <c r="N367" s="69" t="s">
        <v>60</v>
      </c>
      <c r="O367" t="s">
        <v>402</v>
      </c>
      <c r="P367" t="s">
        <v>459</v>
      </c>
      <c r="Q367"/>
      <c r="R367"/>
      <c r="S367"/>
    </row>
    <row r="368" spans="1:19" s="5" customFormat="1" ht="17.25" x14ac:dyDescent="0.25">
      <c r="A368" s="8" t="s">
        <v>947</v>
      </c>
      <c r="B368" t="s">
        <v>400</v>
      </c>
      <c r="C368" t="s">
        <v>401</v>
      </c>
      <c r="D368">
        <v>47.501634000000003</v>
      </c>
      <c r="E368">
        <v>18.910468000000002</v>
      </c>
      <c r="F368" s="4">
        <f>(G368+H368)/2</f>
        <v>5200</v>
      </c>
      <c r="G368">
        <v>5500</v>
      </c>
      <c r="H368">
        <v>4900</v>
      </c>
      <c r="I368" s="69" t="s">
        <v>325</v>
      </c>
      <c r="J368" s="69"/>
      <c r="K368" s="91" t="s">
        <v>70</v>
      </c>
      <c r="L368" s="69" t="s">
        <v>8</v>
      </c>
      <c r="M368" t="s">
        <v>20</v>
      </c>
      <c r="N368" s="69" t="s">
        <v>8</v>
      </c>
      <c r="O368" t="s">
        <v>460</v>
      </c>
      <c r="P368" t="s">
        <v>461</v>
      </c>
      <c r="Q368"/>
      <c r="R368"/>
      <c r="S368"/>
    </row>
    <row r="369" spans="1:19" s="5" customFormat="1" x14ac:dyDescent="0.25">
      <c r="A369" s="8" t="s">
        <v>947</v>
      </c>
      <c r="B369" t="s">
        <v>400</v>
      </c>
      <c r="C369" t="s">
        <v>401</v>
      </c>
      <c r="D369">
        <v>47.501634000000003</v>
      </c>
      <c r="E369">
        <v>18.910468000000002</v>
      </c>
      <c r="F369" s="4">
        <f>(G369+H369)/2</f>
        <v>5200</v>
      </c>
      <c r="G369">
        <v>5500</v>
      </c>
      <c r="H369">
        <v>4900</v>
      </c>
      <c r="I369" s="69" t="s">
        <v>33</v>
      </c>
      <c r="J369" s="69"/>
      <c r="K369" s="91" t="s">
        <v>70</v>
      </c>
      <c r="L369" s="69" t="s">
        <v>8</v>
      </c>
      <c r="M369" t="s">
        <v>20</v>
      </c>
      <c r="N369" s="69"/>
      <c r="O369" t="s">
        <v>402</v>
      </c>
      <c r="P369" t="s">
        <v>462</v>
      </c>
      <c r="Q369"/>
      <c r="R369"/>
      <c r="S369"/>
    </row>
    <row r="370" spans="1:19" s="5" customFormat="1" ht="17.25" x14ac:dyDescent="0.25">
      <c r="A370" s="8" t="s">
        <v>947</v>
      </c>
      <c r="B370" t="s">
        <v>405</v>
      </c>
      <c r="C370" t="s">
        <v>401</v>
      </c>
      <c r="D370">
        <v>47.638674999999999</v>
      </c>
      <c r="E370">
        <v>17.364529000000001</v>
      </c>
      <c r="F370" s="4">
        <f>(G370+H370)/2</f>
        <v>5200</v>
      </c>
      <c r="G370">
        <v>5500</v>
      </c>
      <c r="H370">
        <v>4900</v>
      </c>
      <c r="I370" s="69" t="s">
        <v>33</v>
      </c>
      <c r="J370" s="69"/>
      <c r="K370" s="91" t="s">
        <v>70</v>
      </c>
      <c r="L370" s="69" t="s">
        <v>8</v>
      </c>
      <c r="M370" t="s">
        <v>20</v>
      </c>
      <c r="N370" s="69" t="s">
        <v>8</v>
      </c>
      <c r="O370" t="s">
        <v>460</v>
      </c>
      <c r="P370" t="s">
        <v>463</v>
      </c>
      <c r="Q370"/>
      <c r="R370"/>
      <c r="S370"/>
    </row>
    <row r="371" spans="1:19" s="5" customFormat="1" x14ac:dyDescent="0.25">
      <c r="A371" s="8" t="s">
        <v>947</v>
      </c>
      <c r="B371" t="s">
        <v>441</v>
      </c>
      <c r="C371" t="s">
        <v>401</v>
      </c>
      <c r="D371">
        <v>46.705469000000001</v>
      </c>
      <c r="E371">
        <v>19.014538000000002</v>
      </c>
      <c r="F371" s="4">
        <v>5200</v>
      </c>
      <c r="G371">
        <v>5500</v>
      </c>
      <c r="H371">
        <v>4900</v>
      </c>
      <c r="I371" s="69" t="s">
        <v>33</v>
      </c>
      <c r="J371" s="69"/>
      <c r="K371" s="91" t="s">
        <v>70</v>
      </c>
      <c r="L371" s="69" t="s">
        <v>8</v>
      </c>
      <c r="M371" t="s">
        <v>20</v>
      </c>
      <c r="N371" s="69"/>
      <c r="O371" t="s">
        <v>402</v>
      </c>
      <c r="P371" t="s">
        <v>464</v>
      </c>
      <c r="Q371"/>
      <c r="R371"/>
      <c r="S371"/>
    </row>
    <row r="372" spans="1:19" s="5" customFormat="1" x14ac:dyDescent="0.25">
      <c r="A372" s="8" t="s">
        <v>947</v>
      </c>
      <c r="B372" t="s">
        <v>441</v>
      </c>
      <c r="C372" t="s">
        <v>401</v>
      </c>
      <c r="D372">
        <v>46.705469000000001</v>
      </c>
      <c r="E372">
        <v>19.014538000000002</v>
      </c>
      <c r="F372" s="4">
        <v>5200</v>
      </c>
      <c r="G372">
        <v>5500</v>
      </c>
      <c r="H372">
        <v>4900</v>
      </c>
      <c r="I372" s="69" t="s">
        <v>33</v>
      </c>
      <c r="J372" s="69"/>
      <c r="K372" s="91" t="s">
        <v>70</v>
      </c>
      <c r="L372" s="69" t="s">
        <v>8</v>
      </c>
      <c r="M372" t="s">
        <v>20</v>
      </c>
      <c r="N372" s="69" t="s">
        <v>8</v>
      </c>
      <c r="O372" t="s">
        <v>56</v>
      </c>
      <c r="P372" t="s">
        <v>465</v>
      </c>
      <c r="Q372"/>
      <c r="R372"/>
      <c r="S372"/>
    </row>
    <row r="373" spans="1:19" s="5" customFormat="1" ht="17.25" x14ac:dyDescent="0.25">
      <c r="A373" s="8" t="s">
        <v>947</v>
      </c>
      <c r="B373" t="s">
        <v>405</v>
      </c>
      <c r="C373" t="s">
        <v>401</v>
      </c>
      <c r="D373">
        <v>47.638674999999999</v>
      </c>
      <c r="E373">
        <v>17.364529000000001</v>
      </c>
      <c r="F373" s="4">
        <f>(G373+H373)/2</f>
        <v>4940</v>
      </c>
      <c r="G373">
        <v>5050</v>
      </c>
      <c r="H373">
        <v>4830</v>
      </c>
      <c r="I373" s="69" t="s">
        <v>123</v>
      </c>
      <c r="J373" s="69"/>
      <c r="K373" s="91" t="s">
        <v>70</v>
      </c>
      <c r="L373" s="69" t="s">
        <v>8</v>
      </c>
      <c r="M373" t="s">
        <v>20</v>
      </c>
      <c r="N373" s="69"/>
      <c r="O373" t="s">
        <v>460</v>
      </c>
      <c r="P373" t="s">
        <v>466</v>
      </c>
      <c r="Q373"/>
      <c r="R373"/>
      <c r="S373"/>
    </row>
    <row r="374" spans="1:19" s="5" customFormat="1" ht="17.25" x14ac:dyDescent="0.25">
      <c r="A374" s="8" t="s">
        <v>947</v>
      </c>
      <c r="B374" t="s">
        <v>405</v>
      </c>
      <c r="C374" t="s">
        <v>401</v>
      </c>
      <c r="D374">
        <v>47.638674999999999</v>
      </c>
      <c r="E374">
        <v>17.364529000000001</v>
      </c>
      <c r="F374" s="4">
        <f>(G374+H374)/2</f>
        <v>5200</v>
      </c>
      <c r="G374">
        <v>5500</v>
      </c>
      <c r="H374">
        <v>4900</v>
      </c>
      <c r="I374" s="69" t="s">
        <v>123</v>
      </c>
      <c r="J374" s="69"/>
      <c r="K374" s="91" t="s">
        <v>70</v>
      </c>
      <c r="L374" s="69" t="s">
        <v>8</v>
      </c>
      <c r="M374" t="s">
        <v>20</v>
      </c>
      <c r="N374" s="69"/>
      <c r="O374" t="s">
        <v>460</v>
      </c>
      <c r="P374" t="s">
        <v>467</v>
      </c>
      <c r="Q374"/>
      <c r="R374"/>
      <c r="S374"/>
    </row>
    <row r="375" spans="1:19" s="5" customFormat="1" x14ac:dyDescent="0.25">
      <c r="A375" s="8" t="s">
        <v>947</v>
      </c>
      <c r="B375" t="s">
        <v>441</v>
      </c>
      <c r="C375" t="s">
        <v>401</v>
      </c>
      <c r="D375">
        <v>46.705469000000001</v>
      </c>
      <c r="E375">
        <v>19.014538000000002</v>
      </c>
      <c r="F375" s="4">
        <v>5200</v>
      </c>
      <c r="G375">
        <v>5500</v>
      </c>
      <c r="H375">
        <v>4900</v>
      </c>
      <c r="I375" s="69" t="s">
        <v>105</v>
      </c>
      <c r="J375" s="69"/>
      <c r="K375" s="91" t="s">
        <v>70</v>
      </c>
      <c r="L375" s="69" t="s">
        <v>8</v>
      </c>
      <c r="M375" t="s">
        <v>20</v>
      </c>
      <c r="N375" s="69" t="s">
        <v>60</v>
      </c>
      <c r="O375" t="s">
        <v>402</v>
      </c>
      <c r="P375" t="s">
        <v>468</v>
      </c>
      <c r="Q375"/>
      <c r="R375"/>
      <c r="S375"/>
    </row>
    <row r="376" spans="1:19" s="5" customFormat="1" x14ac:dyDescent="0.25">
      <c r="A376" s="8" t="s">
        <v>947</v>
      </c>
      <c r="B376" t="s">
        <v>400</v>
      </c>
      <c r="C376" t="s">
        <v>401</v>
      </c>
      <c r="D376">
        <v>47.501634000000003</v>
      </c>
      <c r="E376">
        <v>18.910468000000002</v>
      </c>
      <c r="F376" s="4">
        <f>(G376+H376)/2</f>
        <v>5130</v>
      </c>
      <c r="G376">
        <v>5220</v>
      </c>
      <c r="H376">
        <v>5040</v>
      </c>
      <c r="I376" s="69" t="s">
        <v>107</v>
      </c>
      <c r="J376" s="69"/>
      <c r="K376" s="91" t="s">
        <v>70</v>
      </c>
      <c r="L376" s="69" t="s">
        <v>8</v>
      </c>
      <c r="M376" t="s">
        <v>20</v>
      </c>
      <c r="N376" s="69" t="s">
        <v>8</v>
      </c>
      <c r="O376" t="s">
        <v>402</v>
      </c>
      <c r="P376" t="s">
        <v>469</v>
      </c>
      <c r="Q376"/>
      <c r="R376"/>
      <c r="S376"/>
    </row>
    <row r="377" spans="1:19" x14ac:dyDescent="0.25">
      <c r="A377" s="8" t="s">
        <v>947</v>
      </c>
      <c r="B377" t="s">
        <v>443</v>
      </c>
      <c r="C377" t="s">
        <v>401</v>
      </c>
      <c r="D377">
        <v>46.407091000000001</v>
      </c>
      <c r="E377">
        <v>18.742153999999999</v>
      </c>
      <c r="F377" s="4">
        <v>5105</v>
      </c>
      <c r="G377">
        <v>5210</v>
      </c>
      <c r="H377">
        <v>5000</v>
      </c>
      <c r="I377" s="69" t="s">
        <v>107</v>
      </c>
      <c r="K377" s="91" t="s">
        <v>70</v>
      </c>
      <c r="L377" s="69" t="s">
        <v>8</v>
      </c>
      <c r="M377" t="s">
        <v>20</v>
      </c>
      <c r="O377" t="s">
        <v>402</v>
      </c>
      <c r="P377" t="s">
        <v>470</v>
      </c>
    </row>
    <row r="378" spans="1:19" x14ac:dyDescent="0.25">
      <c r="A378" s="8" t="s">
        <v>947</v>
      </c>
      <c r="B378" t="s">
        <v>400</v>
      </c>
      <c r="C378" t="s">
        <v>401</v>
      </c>
      <c r="D378">
        <v>47.501634000000003</v>
      </c>
      <c r="E378">
        <v>18.910468000000002</v>
      </c>
      <c r="F378" s="4">
        <f>(G378+H378)/2</f>
        <v>5200</v>
      </c>
      <c r="G378">
        <v>5500</v>
      </c>
      <c r="H378">
        <v>4900</v>
      </c>
      <c r="I378" s="69" t="s">
        <v>471</v>
      </c>
      <c r="K378" s="91" t="s">
        <v>70</v>
      </c>
      <c r="L378" s="69" t="s">
        <v>8</v>
      </c>
      <c r="M378" t="s">
        <v>10</v>
      </c>
      <c r="N378" s="69" t="s">
        <v>60</v>
      </c>
      <c r="O378" t="s">
        <v>402</v>
      </c>
      <c r="P378" t="s">
        <v>472</v>
      </c>
    </row>
    <row r="379" spans="1:19" x14ac:dyDescent="0.25">
      <c r="A379" s="8" t="s">
        <v>947</v>
      </c>
      <c r="B379" t="s">
        <v>400</v>
      </c>
      <c r="C379" t="s">
        <v>401</v>
      </c>
      <c r="D379">
        <v>47.501634000000003</v>
      </c>
      <c r="E379">
        <v>18.910468000000002</v>
      </c>
      <c r="F379" s="4">
        <f>(G379+H379)/2</f>
        <v>5200</v>
      </c>
      <c r="G379">
        <v>5500</v>
      </c>
      <c r="H379">
        <v>4900</v>
      </c>
      <c r="I379" s="69" t="s">
        <v>473</v>
      </c>
      <c r="K379" s="91" t="s">
        <v>70</v>
      </c>
      <c r="L379" s="69" t="s">
        <v>8</v>
      </c>
      <c r="M379" t="s">
        <v>15</v>
      </c>
      <c r="N379" s="69" t="s">
        <v>8</v>
      </c>
      <c r="O379" t="s">
        <v>402</v>
      </c>
      <c r="P379" t="s">
        <v>474</v>
      </c>
    </row>
    <row r="380" spans="1:19" s="5" customFormat="1" x14ac:dyDescent="0.25">
      <c r="A380" t="s">
        <v>958</v>
      </c>
      <c r="B380" t="s">
        <v>435</v>
      </c>
      <c r="C380" t="s">
        <v>401</v>
      </c>
      <c r="D380">
        <v>47.88</v>
      </c>
      <c r="E380">
        <v>21.192</v>
      </c>
      <c r="F380" s="4">
        <f>(G380+H380)/2</f>
        <v>5267.5</v>
      </c>
      <c r="G380">
        <v>5306</v>
      </c>
      <c r="H380">
        <v>5229</v>
      </c>
      <c r="I380" s="69" t="s">
        <v>475</v>
      </c>
      <c r="J380" s="69" t="s">
        <v>119</v>
      </c>
      <c r="K380" s="91" t="s">
        <v>409</v>
      </c>
      <c r="L380" s="69" t="s">
        <v>8</v>
      </c>
      <c r="M380" t="s">
        <v>15</v>
      </c>
      <c r="N380" s="69" t="s">
        <v>8</v>
      </c>
      <c r="O380" t="s">
        <v>410</v>
      </c>
      <c r="P380" t="s">
        <v>476</v>
      </c>
      <c r="Q380" t="s">
        <v>477</v>
      </c>
      <c r="R380"/>
      <c r="S380"/>
    </row>
    <row r="381" spans="1:19" s="5" customFormat="1" x14ac:dyDescent="0.25">
      <c r="A381" s="8" t="s">
        <v>947</v>
      </c>
      <c r="B381" t="s">
        <v>400</v>
      </c>
      <c r="C381" t="s">
        <v>401</v>
      </c>
      <c r="D381">
        <v>47.501634000000003</v>
      </c>
      <c r="E381">
        <v>18.910468000000002</v>
      </c>
      <c r="F381" s="4">
        <f>(G381+H381)/2</f>
        <v>5130</v>
      </c>
      <c r="G381">
        <v>5220</v>
      </c>
      <c r="H381">
        <v>5040</v>
      </c>
      <c r="I381" s="69" t="s">
        <v>45</v>
      </c>
      <c r="J381" s="69"/>
      <c r="K381" s="91" t="s">
        <v>70</v>
      </c>
      <c r="L381" s="69" t="s">
        <v>8</v>
      </c>
      <c r="M381" t="s">
        <v>20</v>
      </c>
      <c r="N381" s="69" t="s">
        <v>60</v>
      </c>
      <c r="O381" t="s">
        <v>402</v>
      </c>
      <c r="P381" t="s">
        <v>478</v>
      </c>
      <c r="Q381"/>
      <c r="R381"/>
      <c r="S381"/>
    </row>
    <row r="382" spans="1:19" s="5" customFormat="1" x14ac:dyDescent="0.25">
      <c r="A382" t="s">
        <v>958</v>
      </c>
      <c r="B382" t="s">
        <v>479</v>
      </c>
      <c r="C382" t="s">
        <v>401</v>
      </c>
      <c r="D382">
        <v>48.52</v>
      </c>
      <c r="E382">
        <v>21.167999999999999</v>
      </c>
      <c r="F382" s="4">
        <f>(G382+H382)/2</f>
        <v>5206.5</v>
      </c>
      <c r="G382">
        <v>5281</v>
      </c>
      <c r="H382">
        <v>5132</v>
      </c>
      <c r="I382" s="69" t="s">
        <v>481</v>
      </c>
      <c r="J382" s="69" t="s">
        <v>119</v>
      </c>
      <c r="K382" s="91" t="s">
        <v>480</v>
      </c>
      <c r="L382" s="69" t="s">
        <v>8</v>
      </c>
      <c r="M382" t="s">
        <v>10</v>
      </c>
      <c r="N382" s="69" t="s">
        <v>8</v>
      </c>
      <c r="O382" t="s">
        <v>410</v>
      </c>
      <c r="P382" t="s">
        <v>482</v>
      </c>
      <c r="Q382" t="s">
        <v>483</v>
      </c>
      <c r="R382"/>
      <c r="S382"/>
    </row>
    <row r="383" spans="1:19" x14ac:dyDescent="0.25">
      <c r="A383" s="5" t="s">
        <v>484</v>
      </c>
      <c r="B383" s="5"/>
      <c r="C383" s="5"/>
      <c r="D383" s="5">
        <f>AVERAGE(D338:D382)</f>
        <v>47.123804555555552</v>
      </c>
      <c r="E383" s="5">
        <f t="shared" ref="E383:H383" si="14">AVERAGE(E338:E382)</f>
        <v>18.814165666666671</v>
      </c>
      <c r="F383" s="5">
        <f t="shared" si="14"/>
        <v>5175.7666666666664</v>
      </c>
      <c r="G383" s="5">
        <f t="shared" si="14"/>
        <v>5406.666666666667</v>
      </c>
      <c r="H383" s="5">
        <f t="shared" si="14"/>
        <v>4944.8666666666668</v>
      </c>
    </row>
    <row r="384" spans="1:19" x14ac:dyDescent="0.25">
      <c r="D384" s="55"/>
      <c r="E384" s="55"/>
      <c r="F384" s="57"/>
    </row>
    <row r="385" spans="1:19" s="5" customFormat="1" ht="30" x14ac:dyDescent="0.25">
      <c r="A385" s="1" t="s">
        <v>1006</v>
      </c>
      <c r="B385" s="1" t="s">
        <v>0</v>
      </c>
      <c r="C385" s="1" t="s">
        <v>1</v>
      </c>
      <c r="D385" s="1" t="s">
        <v>2</v>
      </c>
      <c r="E385" s="1" t="s">
        <v>3</v>
      </c>
      <c r="F385" s="2" t="s">
        <v>986</v>
      </c>
      <c r="G385" s="1" t="s">
        <v>987</v>
      </c>
      <c r="H385" s="1" t="s">
        <v>988</v>
      </c>
      <c r="I385" s="1" t="s">
        <v>989</v>
      </c>
      <c r="J385" s="1" t="s">
        <v>990</v>
      </c>
      <c r="K385" s="1" t="s">
        <v>991</v>
      </c>
      <c r="L385" s="1" t="s">
        <v>992</v>
      </c>
      <c r="M385" s="1" t="s">
        <v>993</v>
      </c>
      <c r="N385" s="1" t="s">
        <v>4</v>
      </c>
      <c r="O385" s="1" t="s">
        <v>994</v>
      </c>
      <c r="P385" s="1" t="s">
        <v>995</v>
      </c>
      <c r="Q385" s="1" t="s">
        <v>996</v>
      </c>
      <c r="R385"/>
      <c r="S385"/>
    </row>
    <row r="386" spans="1:19" s="5" customFormat="1" x14ac:dyDescent="0.25">
      <c r="A386" t="s">
        <v>930</v>
      </c>
      <c r="B386" t="s">
        <v>129</v>
      </c>
      <c r="C386" t="s">
        <v>64</v>
      </c>
      <c r="D386">
        <v>51.42</v>
      </c>
      <c r="E386">
        <v>11.68</v>
      </c>
      <c r="F386" s="4">
        <v>4628.5</v>
      </c>
      <c r="G386">
        <v>4705</v>
      </c>
      <c r="H386">
        <v>4552</v>
      </c>
      <c r="I386" s="69" t="s">
        <v>107</v>
      </c>
      <c r="J386" s="69"/>
      <c r="K386" s="91" t="s">
        <v>130</v>
      </c>
      <c r="L386" s="69" t="s">
        <v>8</v>
      </c>
      <c r="M386" t="s">
        <v>20</v>
      </c>
      <c r="N386" s="69"/>
      <c r="O386" t="s">
        <v>56</v>
      </c>
      <c r="P386" t="s">
        <v>131</v>
      </c>
      <c r="Q386"/>
      <c r="R386"/>
      <c r="S386"/>
    </row>
    <row r="387" spans="1:19" s="5" customFormat="1" x14ac:dyDescent="0.25">
      <c r="A387" t="s">
        <v>930</v>
      </c>
      <c r="B387" t="s">
        <v>132</v>
      </c>
      <c r="C387" t="s">
        <v>64</v>
      </c>
      <c r="D387">
        <v>51.66</v>
      </c>
      <c r="E387">
        <v>11.53</v>
      </c>
      <c r="F387" s="4">
        <v>4619</v>
      </c>
      <c r="G387">
        <v>4686</v>
      </c>
      <c r="H387">
        <v>4552</v>
      </c>
      <c r="I387" s="69" t="s">
        <v>109</v>
      </c>
      <c r="J387" s="69"/>
      <c r="K387" s="91" t="s">
        <v>130</v>
      </c>
      <c r="L387" s="69" t="s">
        <v>8</v>
      </c>
      <c r="M387" t="s">
        <v>20</v>
      </c>
      <c r="N387" s="69"/>
      <c r="O387" t="s">
        <v>56</v>
      </c>
      <c r="P387" t="s">
        <v>133</v>
      </c>
      <c r="Q387"/>
      <c r="R387"/>
      <c r="S387"/>
    </row>
    <row r="388" spans="1:19" s="5" customFormat="1" x14ac:dyDescent="0.25">
      <c r="A388" t="s">
        <v>930</v>
      </c>
      <c r="B388" t="s">
        <v>132</v>
      </c>
      <c r="C388" t="s">
        <v>64</v>
      </c>
      <c r="D388">
        <v>51.66</v>
      </c>
      <c r="E388">
        <v>11.53</v>
      </c>
      <c r="F388" s="4">
        <v>4494.5</v>
      </c>
      <c r="G388">
        <v>4582</v>
      </c>
      <c r="H388">
        <v>4407</v>
      </c>
      <c r="I388" s="69" t="s">
        <v>134</v>
      </c>
      <c r="J388" s="69"/>
      <c r="K388" s="91" t="s">
        <v>130</v>
      </c>
      <c r="L388" s="69" t="s">
        <v>8</v>
      </c>
      <c r="M388" t="s">
        <v>20</v>
      </c>
      <c r="N388" s="69"/>
      <c r="O388" t="s">
        <v>56</v>
      </c>
      <c r="P388" t="s">
        <v>135</v>
      </c>
      <c r="Q388"/>
      <c r="R388"/>
      <c r="S388"/>
    </row>
    <row r="389" spans="1:19" s="5" customFormat="1" x14ac:dyDescent="0.25">
      <c r="A389" t="s">
        <v>930</v>
      </c>
      <c r="B389" t="s">
        <v>132</v>
      </c>
      <c r="C389" t="s">
        <v>64</v>
      </c>
      <c r="D389">
        <v>51.66</v>
      </c>
      <c r="E389">
        <v>11.53</v>
      </c>
      <c r="F389" s="4">
        <v>4437.5</v>
      </c>
      <c r="G389">
        <v>4625</v>
      </c>
      <c r="H389">
        <v>4250</v>
      </c>
      <c r="I389" s="69" t="s">
        <v>19</v>
      </c>
      <c r="J389" s="69"/>
      <c r="K389" s="91" t="s">
        <v>130</v>
      </c>
      <c r="L389" s="69" t="s">
        <v>8</v>
      </c>
      <c r="M389" t="s">
        <v>20</v>
      </c>
      <c r="N389" s="69"/>
      <c r="O389" t="s">
        <v>67</v>
      </c>
      <c r="P389" t="s">
        <v>136</v>
      </c>
      <c r="Q389"/>
      <c r="R389"/>
      <c r="S389"/>
    </row>
    <row r="390" spans="1:19" s="5" customFormat="1" x14ac:dyDescent="0.25">
      <c r="A390" t="s">
        <v>930</v>
      </c>
      <c r="B390" t="s">
        <v>132</v>
      </c>
      <c r="C390" t="s">
        <v>64</v>
      </c>
      <c r="D390">
        <v>51.66</v>
      </c>
      <c r="E390">
        <v>11.53</v>
      </c>
      <c r="F390" s="4">
        <v>4437.5</v>
      </c>
      <c r="G390">
        <v>4625</v>
      </c>
      <c r="H390">
        <v>4250</v>
      </c>
      <c r="I390" s="69" t="s">
        <v>92</v>
      </c>
      <c r="J390" s="69"/>
      <c r="K390" s="91" t="s">
        <v>130</v>
      </c>
      <c r="L390" s="69" t="s">
        <v>8</v>
      </c>
      <c r="M390" t="s">
        <v>20</v>
      </c>
      <c r="N390" s="69"/>
      <c r="O390" t="s">
        <v>67</v>
      </c>
      <c r="P390" t="s">
        <v>137</v>
      </c>
      <c r="Q390"/>
      <c r="R390"/>
      <c r="S390"/>
    </row>
    <row r="391" spans="1:19" x14ac:dyDescent="0.25">
      <c r="A391" t="s">
        <v>930</v>
      </c>
      <c r="B391" t="s">
        <v>138</v>
      </c>
      <c r="C391" t="s">
        <v>64</v>
      </c>
      <c r="D391">
        <v>51.66</v>
      </c>
      <c r="E391">
        <v>11.53</v>
      </c>
      <c r="F391" s="4">
        <v>4437.5</v>
      </c>
      <c r="G391">
        <v>4625</v>
      </c>
      <c r="H391">
        <v>4250</v>
      </c>
      <c r="I391" s="69" t="s">
        <v>139</v>
      </c>
      <c r="K391" s="91" t="s">
        <v>130</v>
      </c>
      <c r="L391" s="69" t="s">
        <v>8</v>
      </c>
      <c r="M391" t="s">
        <v>20</v>
      </c>
      <c r="O391" t="s">
        <v>67</v>
      </c>
      <c r="P391" t="s">
        <v>140</v>
      </c>
    </row>
    <row r="392" spans="1:19" x14ac:dyDescent="0.25">
      <c r="A392" t="s">
        <v>930</v>
      </c>
      <c r="B392" t="s">
        <v>132</v>
      </c>
      <c r="C392" t="s">
        <v>64</v>
      </c>
      <c r="D392">
        <v>51.66</v>
      </c>
      <c r="E392">
        <v>11.53</v>
      </c>
      <c r="F392" s="4">
        <v>4437.5</v>
      </c>
      <c r="G392">
        <v>4625</v>
      </c>
      <c r="H392">
        <v>4250</v>
      </c>
      <c r="I392" s="69" t="s">
        <v>9</v>
      </c>
      <c r="K392" s="91" t="s">
        <v>130</v>
      </c>
      <c r="L392" s="69" t="s">
        <v>8</v>
      </c>
      <c r="M392" t="s">
        <v>10</v>
      </c>
      <c r="O392" t="s">
        <v>67</v>
      </c>
      <c r="P392" t="s">
        <v>141</v>
      </c>
    </row>
    <row r="393" spans="1:19" x14ac:dyDescent="0.25">
      <c r="A393" t="s">
        <v>930</v>
      </c>
      <c r="B393" t="s">
        <v>132</v>
      </c>
      <c r="C393" t="s">
        <v>64</v>
      </c>
      <c r="D393">
        <v>51.66</v>
      </c>
      <c r="E393">
        <v>11.53</v>
      </c>
      <c r="F393" s="4">
        <v>4437.5</v>
      </c>
      <c r="G393">
        <v>4625</v>
      </c>
      <c r="H393">
        <v>4250</v>
      </c>
      <c r="I393" s="69" t="s">
        <v>142</v>
      </c>
      <c r="K393" s="91" t="s">
        <v>130</v>
      </c>
      <c r="L393" s="69" t="s">
        <v>8</v>
      </c>
      <c r="M393" t="s">
        <v>10</v>
      </c>
      <c r="O393" t="s">
        <v>67</v>
      </c>
      <c r="P393" t="s">
        <v>143</v>
      </c>
    </row>
    <row r="394" spans="1:19" s="5" customFormat="1" x14ac:dyDescent="0.25">
      <c r="A394" t="s">
        <v>930</v>
      </c>
      <c r="B394" t="s">
        <v>132</v>
      </c>
      <c r="C394" t="s">
        <v>64</v>
      </c>
      <c r="D394">
        <v>51.66</v>
      </c>
      <c r="E394">
        <v>11.53</v>
      </c>
      <c r="F394" s="4">
        <v>4437.5</v>
      </c>
      <c r="G394">
        <v>4625</v>
      </c>
      <c r="H394">
        <v>4250</v>
      </c>
      <c r="I394" s="69" t="s">
        <v>144</v>
      </c>
      <c r="J394" s="69"/>
      <c r="K394" s="91" t="s">
        <v>130</v>
      </c>
      <c r="L394" s="69" t="s">
        <v>8</v>
      </c>
      <c r="M394" t="s">
        <v>10</v>
      </c>
      <c r="N394" s="69"/>
      <c r="O394" t="s">
        <v>67</v>
      </c>
      <c r="P394" t="s">
        <v>145</v>
      </c>
      <c r="Q394"/>
      <c r="R394"/>
      <c r="S394"/>
    </row>
    <row r="395" spans="1:19" s="5" customFormat="1" x14ac:dyDescent="0.25">
      <c r="A395" t="s">
        <v>930</v>
      </c>
      <c r="B395" t="s">
        <v>132</v>
      </c>
      <c r="C395" t="s">
        <v>64</v>
      </c>
      <c r="D395">
        <v>51.66</v>
      </c>
      <c r="E395">
        <v>11.53</v>
      </c>
      <c r="F395" s="4">
        <v>4437.5</v>
      </c>
      <c r="G395">
        <v>4625</v>
      </c>
      <c r="H395">
        <v>4250</v>
      </c>
      <c r="I395" s="69" t="s">
        <v>146</v>
      </c>
      <c r="J395" s="69"/>
      <c r="K395" s="91" t="s">
        <v>130</v>
      </c>
      <c r="L395" s="69" t="s">
        <v>8</v>
      </c>
      <c r="M395" t="s">
        <v>10</v>
      </c>
      <c r="N395" s="69"/>
      <c r="O395" t="s">
        <v>67</v>
      </c>
      <c r="P395" t="s">
        <v>147</v>
      </c>
      <c r="Q395"/>
      <c r="R395"/>
      <c r="S395"/>
    </row>
    <row r="396" spans="1:19" s="5" customFormat="1" x14ac:dyDescent="0.25">
      <c r="A396" s="5" t="s">
        <v>148</v>
      </c>
      <c r="D396" s="5">
        <f>AVERAGE(D386:D395)</f>
        <v>51.635999999999989</v>
      </c>
      <c r="E396" s="5">
        <f>AVERAGE(E386:E395)</f>
        <v>11.545</v>
      </c>
      <c r="F396" s="5">
        <f t="shared" ref="F396:H396" si="15">AVERAGE(F386:F395)</f>
        <v>4480.45</v>
      </c>
      <c r="G396" s="5">
        <f>AVERAGE(G386:G395)</f>
        <v>4634.8</v>
      </c>
      <c r="H396" s="5">
        <f t="shared" si="15"/>
        <v>4326.1000000000004</v>
      </c>
      <c r="I396" s="69"/>
      <c r="J396" s="69"/>
      <c r="K396" s="91"/>
      <c r="L396" s="69"/>
      <c r="M396"/>
      <c r="N396" s="69"/>
      <c r="O396"/>
      <c r="P396"/>
      <c r="Q396"/>
      <c r="R396"/>
      <c r="S396"/>
    </row>
    <row r="397" spans="1:19" s="5" customFormat="1" x14ac:dyDescent="0.25">
      <c r="A397"/>
      <c r="B397"/>
      <c r="C397"/>
      <c r="D397" s="55"/>
      <c r="E397" s="55"/>
      <c r="F397" s="57"/>
      <c r="G397"/>
      <c r="H397"/>
      <c r="I397" s="69"/>
      <c r="J397" s="69"/>
      <c r="K397" s="91"/>
      <c r="L397" s="69"/>
      <c r="M397"/>
      <c r="N397" s="69"/>
      <c r="O397"/>
      <c r="P397"/>
      <c r="Q397"/>
      <c r="R397"/>
      <c r="S397"/>
    </row>
    <row r="398" spans="1:19" s="5" customFormat="1" ht="30" x14ac:dyDescent="0.25">
      <c r="A398" s="1" t="s">
        <v>1006</v>
      </c>
      <c r="B398" s="1" t="s">
        <v>0</v>
      </c>
      <c r="C398" s="1" t="s">
        <v>1</v>
      </c>
      <c r="D398" s="1" t="s">
        <v>2</v>
      </c>
      <c r="E398" s="1" t="s">
        <v>3</v>
      </c>
      <c r="F398" s="2" t="s">
        <v>986</v>
      </c>
      <c r="G398" s="1" t="s">
        <v>987</v>
      </c>
      <c r="H398" s="1" t="s">
        <v>988</v>
      </c>
      <c r="I398" s="1" t="s">
        <v>989</v>
      </c>
      <c r="J398" s="1" t="s">
        <v>990</v>
      </c>
      <c r="K398" s="1" t="s">
        <v>991</v>
      </c>
      <c r="L398" s="1" t="s">
        <v>992</v>
      </c>
      <c r="M398" s="1" t="s">
        <v>993</v>
      </c>
      <c r="N398" s="1" t="s">
        <v>4</v>
      </c>
      <c r="O398" s="1" t="s">
        <v>994</v>
      </c>
      <c r="P398" s="1" t="s">
        <v>995</v>
      </c>
      <c r="Q398" s="1" t="s">
        <v>996</v>
      </c>
      <c r="R398"/>
      <c r="S398"/>
    </row>
    <row r="399" spans="1:19" s="5" customFormat="1" x14ac:dyDescent="0.25">
      <c r="A399" t="s">
        <v>930</v>
      </c>
      <c r="B399" t="s">
        <v>149</v>
      </c>
      <c r="C399" t="s">
        <v>64</v>
      </c>
      <c r="D399">
        <v>51.52</v>
      </c>
      <c r="E399">
        <v>11.852</v>
      </c>
      <c r="F399" s="4">
        <v>4025</v>
      </c>
      <c r="G399">
        <v>4100</v>
      </c>
      <c r="H399">
        <v>3950</v>
      </c>
      <c r="I399" s="69" t="s">
        <v>66</v>
      </c>
      <c r="J399" s="69"/>
      <c r="K399" s="91" t="s">
        <v>150</v>
      </c>
      <c r="L399" s="69" t="s">
        <v>8</v>
      </c>
      <c r="M399" t="s">
        <v>10</v>
      </c>
      <c r="N399" s="69"/>
      <c r="O399" t="s">
        <v>67</v>
      </c>
      <c r="P399" t="s">
        <v>151</v>
      </c>
      <c r="Q399"/>
      <c r="R399"/>
      <c r="S399"/>
    </row>
    <row r="400" spans="1:19" s="5" customFormat="1" x14ac:dyDescent="0.25">
      <c r="A400" t="s">
        <v>930</v>
      </c>
      <c r="B400" t="s">
        <v>149</v>
      </c>
      <c r="C400" t="s">
        <v>64</v>
      </c>
      <c r="D400">
        <v>51.52</v>
      </c>
      <c r="E400">
        <v>11.852</v>
      </c>
      <c r="F400" s="4">
        <v>4006</v>
      </c>
      <c r="G400">
        <v>4045</v>
      </c>
      <c r="H400">
        <v>3967</v>
      </c>
      <c r="I400" s="69" t="s">
        <v>66</v>
      </c>
      <c r="J400" s="69"/>
      <c r="K400" s="91" t="s">
        <v>150</v>
      </c>
      <c r="L400" s="69" t="s">
        <v>8</v>
      </c>
      <c r="M400" t="s">
        <v>10</v>
      </c>
      <c r="N400" s="69"/>
      <c r="O400" t="s">
        <v>56</v>
      </c>
      <c r="P400" t="s">
        <v>152</v>
      </c>
      <c r="Q400"/>
      <c r="R400"/>
      <c r="S400"/>
    </row>
    <row r="401" spans="1:19" s="5" customFormat="1" x14ac:dyDescent="0.25">
      <c r="A401" t="s">
        <v>930</v>
      </c>
      <c r="B401" t="s">
        <v>149</v>
      </c>
      <c r="C401" t="s">
        <v>64</v>
      </c>
      <c r="D401">
        <v>51.52</v>
      </c>
      <c r="E401">
        <v>11.852</v>
      </c>
      <c r="F401" s="4">
        <v>3983.5</v>
      </c>
      <c r="G401">
        <v>4004</v>
      </c>
      <c r="H401">
        <v>3963</v>
      </c>
      <c r="I401" s="69" t="s">
        <v>66</v>
      </c>
      <c r="J401" s="69"/>
      <c r="K401" s="91" t="s">
        <v>150</v>
      </c>
      <c r="L401" s="69" t="s">
        <v>8</v>
      </c>
      <c r="M401" t="s">
        <v>10</v>
      </c>
      <c r="N401" s="69"/>
      <c r="O401" t="s">
        <v>56</v>
      </c>
      <c r="P401" t="s">
        <v>153</v>
      </c>
      <c r="Q401"/>
      <c r="R401"/>
      <c r="S401"/>
    </row>
    <row r="402" spans="1:19" s="5" customFormat="1" x14ac:dyDescent="0.25">
      <c r="A402" t="s">
        <v>930</v>
      </c>
      <c r="B402" t="s">
        <v>149</v>
      </c>
      <c r="C402" t="s">
        <v>64</v>
      </c>
      <c r="D402">
        <v>51.52</v>
      </c>
      <c r="E402">
        <v>11.852</v>
      </c>
      <c r="F402" s="4">
        <v>3675</v>
      </c>
      <c r="G402">
        <v>3950</v>
      </c>
      <c r="H402">
        <v>3400</v>
      </c>
      <c r="I402" s="69" t="s">
        <v>66</v>
      </c>
      <c r="J402" s="69"/>
      <c r="K402" s="91" t="s">
        <v>154</v>
      </c>
      <c r="L402" s="69" t="s">
        <v>8</v>
      </c>
      <c r="M402" t="s">
        <v>10</v>
      </c>
      <c r="N402" s="69"/>
      <c r="O402" t="s">
        <v>67</v>
      </c>
      <c r="P402" t="s">
        <v>155</v>
      </c>
      <c r="Q402"/>
      <c r="R402"/>
      <c r="S402"/>
    </row>
    <row r="403" spans="1:19" s="5" customFormat="1" x14ac:dyDescent="0.25">
      <c r="A403" t="s">
        <v>930</v>
      </c>
      <c r="B403" t="s">
        <v>149</v>
      </c>
      <c r="C403" t="s">
        <v>64</v>
      </c>
      <c r="D403">
        <v>51.52</v>
      </c>
      <c r="E403">
        <v>11.852</v>
      </c>
      <c r="F403" s="4">
        <v>4130.5</v>
      </c>
      <c r="G403">
        <v>4172</v>
      </c>
      <c r="H403">
        <v>4089</v>
      </c>
      <c r="I403" s="69" t="s">
        <v>156</v>
      </c>
      <c r="J403" s="69"/>
      <c r="K403" s="91" t="s">
        <v>150</v>
      </c>
      <c r="L403" s="69" t="s">
        <v>8</v>
      </c>
      <c r="M403" t="s">
        <v>10</v>
      </c>
      <c r="N403" s="69"/>
      <c r="O403" t="s">
        <v>56</v>
      </c>
      <c r="P403" t="s">
        <v>157</v>
      </c>
      <c r="Q403"/>
      <c r="R403"/>
      <c r="S403"/>
    </row>
    <row r="404" spans="1:19" s="5" customFormat="1" x14ac:dyDescent="0.25">
      <c r="A404" t="s">
        <v>936</v>
      </c>
      <c r="B404" t="s">
        <v>158</v>
      </c>
      <c r="C404" t="s">
        <v>64</v>
      </c>
      <c r="D404">
        <v>51.422499000000002</v>
      </c>
      <c r="E404">
        <v>11.675738000000001</v>
      </c>
      <c r="F404" s="4">
        <v>3842</v>
      </c>
      <c r="G404">
        <v>3887</v>
      </c>
      <c r="H404">
        <v>3797</v>
      </c>
      <c r="I404" s="69" t="s">
        <v>159</v>
      </c>
      <c r="J404" s="69" t="s">
        <v>160</v>
      </c>
      <c r="K404" s="91" t="s">
        <v>154</v>
      </c>
      <c r="L404" s="69" t="s">
        <v>8</v>
      </c>
      <c r="M404" t="s">
        <v>10</v>
      </c>
      <c r="N404" s="69" t="s">
        <v>60</v>
      </c>
      <c r="O404" t="s">
        <v>56</v>
      </c>
      <c r="P404" t="s">
        <v>161</v>
      </c>
      <c r="Q404" t="s">
        <v>162</v>
      </c>
      <c r="R404"/>
      <c r="S404"/>
    </row>
    <row r="405" spans="1:19" s="5" customFormat="1" x14ac:dyDescent="0.25">
      <c r="A405" t="s">
        <v>930</v>
      </c>
      <c r="B405" t="s">
        <v>149</v>
      </c>
      <c r="C405" t="s">
        <v>64</v>
      </c>
      <c r="D405">
        <v>51.52</v>
      </c>
      <c r="E405">
        <v>11.852</v>
      </c>
      <c r="F405" s="4">
        <v>4025</v>
      </c>
      <c r="G405">
        <v>4100</v>
      </c>
      <c r="H405">
        <v>3950</v>
      </c>
      <c r="I405" s="69" t="s">
        <v>163</v>
      </c>
      <c r="J405" s="69"/>
      <c r="K405" s="91" t="s">
        <v>150</v>
      </c>
      <c r="L405" s="69" t="s">
        <v>8</v>
      </c>
      <c r="M405" t="s">
        <v>10</v>
      </c>
      <c r="N405" s="69"/>
      <c r="O405" t="s">
        <v>67</v>
      </c>
      <c r="P405" t="s">
        <v>164</v>
      </c>
      <c r="Q405"/>
      <c r="R405"/>
      <c r="S405"/>
    </row>
    <row r="406" spans="1:19" s="5" customFormat="1" x14ac:dyDescent="0.25">
      <c r="A406" t="s">
        <v>930</v>
      </c>
      <c r="B406" t="s">
        <v>165</v>
      </c>
      <c r="C406" t="s">
        <v>64</v>
      </c>
      <c r="D406">
        <v>51.48</v>
      </c>
      <c r="E406">
        <v>12.13</v>
      </c>
      <c r="F406" s="4">
        <v>3675</v>
      </c>
      <c r="G406">
        <v>3950</v>
      </c>
      <c r="H406">
        <v>3400</v>
      </c>
      <c r="I406" s="69" t="s">
        <v>166</v>
      </c>
      <c r="J406" s="69"/>
      <c r="K406" s="91" t="s">
        <v>154</v>
      </c>
      <c r="L406" s="69" t="s">
        <v>8</v>
      </c>
      <c r="M406" t="s">
        <v>10</v>
      </c>
      <c r="N406" s="69"/>
      <c r="O406" t="s">
        <v>67</v>
      </c>
      <c r="P406" t="s">
        <v>167</v>
      </c>
      <c r="Q406"/>
      <c r="R406"/>
      <c r="S406"/>
    </row>
    <row r="407" spans="1:19" s="5" customFormat="1" x14ac:dyDescent="0.25">
      <c r="A407" t="s">
        <v>930</v>
      </c>
      <c r="B407" t="s">
        <v>149</v>
      </c>
      <c r="C407" t="s">
        <v>64</v>
      </c>
      <c r="D407">
        <v>51.52</v>
      </c>
      <c r="E407">
        <v>11.852</v>
      </c>
      <c r="F407" s="4">
        <v>4009.5</v>
      </c>
      <c r="G407">
        <v>4034</v>
      </c>
      <c r="H407">
        <v>3985</v>
      </c>
      <c r="I407" s="69" t="s">
        <v>81</v>
      </c>
      <c r="J407" s="69"/>
      <c r="K407" s="91" t="s">
        <v>150</v>
      </c>
      <c r="L407" s="69" t="s">
        <v>8</v>
      </c>
      <c r="M407" t="s">
        <v>20</v>
      </c>
      <c r="N407" s="69"/>
      <c r="O407" t="s">
        <v>56</v>
      </c>
      <c r="P407" t="s">
        <v>168</v>
      </c>
      <c r="Q407"/>
      <c r="R407"/>
      <c r="S407"/>
    </row>
    <row r="408" spans="1:19" s="5" customFormat="1" x14ac:dyDescent="0.25">
      <c r="A408" t="s">
        <v>930</v>
      </c>
      <c r="B408" t="s">
        <v>149</v>
      </c>
      <c r="C408" t="s">
        <v>64</v>
      </c>
      <c r="D408">
        <v>51.52</v>
      </c>
      <c r="E408">
        <v>11.852</v>
      </c>
      <c r="F408" s="4">
        <v>4025</v>
      </c>
      <c r="G408">
        <v>4100</v>
      </c>
      <c r="H408">
        <v>3950</v>
      </c>
      <c r="I408" s="69" t="s">
        <v>83</v>
      </c>
      <c r="J408" s="69"/>
      <c r="K408" s="91" t="s">
        <v>150</v>
      </c>
      <c r="L408" s="69" t="s">
        <v>8</v>
      </c>
      <c r="M408" t="s">
        <v>20</v>
      </c>
      <c r="N408" s="69"/>
      <c r="O408" t="s">
        <v>67</v>
      </c>
      <c r="P408" t="s">
        <v>169</v>
      </c>
      <c r="Q408"/>
      <c r="R408"/>
      <c r="S408"/>
    </row>
    <row r="409" spans="1:19" s="5" customFormat="1" x14ac:dyDescent="0.25">
      <c r="A409" t="s">
        <v>930</v>
      </c>
      <c r="B409" t="s">
        <v>149</v>
      </c>
      <c r="C409" t="s">
        <v>64</v>
      </c>
      <c r="D409">
        <v>51.52</v>
      </c>
      <c r="E409">
        <v>11.852</v>
      </c>
      <c r="F409" s="4">
        <v>4025</v>
      </c>
      <c r="G409">
        <v>4100</v>
      </c>
      <c r="H409">
        <v>3950</v>
      </c>
      <c r="I409" s="69" t="s">
        <v>87</v>
      </c>
      <c r="J409" s="69"/>
      <c r="K409" s="91" t="s">
        <v>150</v>
      </c>
      <c r="L409" s="69" t="s">
        <v>8</v>
      </c>
      <c r="M409" t="s">
        <v>10</v>
      </c>
      <c r="N409" s="69"/>
      <c r="O409" t="s">
        <v>67</v>
      </c>
      <c r="P409" t="s">
        <v>170</v>
      </c>
      <c r="Q409"/>
      <c r="R409"/>
      <c r="S409"/>
    </row>
    <row r="410" spans="1:19" s="5" customFormat="1" x14ac:dyDescent="0.25">
      <c r="A410" t="s">
        <v>930</v>
      </c>
      <c r="B410" t="s">
        <v>149</v>
      </c>
      <c r="C410" t="s">
        <v>64</v>
      </c>
      <c r="D410">
        <v>51.52</v>
      </c>
      <c r="E410">
        <v>11.852</v>
      </c>
      <c r="F410" s="4">
        <v>4025</v>
      </c>
      <c r="G410">
        <v>4100</v>
      </c>
      <c r="H410">
        <v>3950</v>
      </c>
      <c r="I410" s="69" t="s">
        <v>87</v>
      </c>
      <c r="J410" s="69"/>
      <c r="K410" s="91" t="s">
        <v>150</v>
      </c>
      <c r="L410" s="69" t="s">
        <v>8</v>
      </c>
      <c r="M410" t="s">
        <v>10</v>
      </c>
      <c r="N410" s="69"/>
      <c r="O410" t="s">
        <v>67</v>
      </c>
      <c r="P410" t="s">
        <v>171</v>
      </c>
      <c r="Q410"/>
      <c r="R410"/>
      <c r="S410"/>
    </row>
    <row r="411" spans="1:19" s="5" customFormat="1" x14ac:dyDescent="0.25">
      <c r="A411" t="s">
        <v>930</v>
      </c>
      <c r="B411" t="s">
        <v>149</v>
      </c>
      <c r="C411" t="s">
        <v>64</v>
      </c>
      <c r="D411">
        <v>51.52</v>
      </c>
      <c r="E411">
        <v>11.852</v>
      </c>
      <c r="F411" s="4">
        <v>3983.5</v>
      </c>
      <c r="G411">
        <v>4004</v>
      </c>
      <c r="H411">
        <v>3963</v>
      </c>
      <c r="I411" s="69" t="s">
        <v>87</v>
      </c>
      <c r="J411" s="69"/>
      <c r="K411" s="91" t="s">
        <v>150</v>
      </c>
      <c r="L411" s="69" t="s">
        <v>8</v>
      </c>
      <c r="M411" t="s">
        <v>10</v>
      </c>
      <c r="N411" s="69"/>
      <c r="O411" t="s">
        <v>56</v>
      </c>
      <c r="P411" t="s">
        <v>172</v>
      </c>
      <c r="Q411"/>
      <c r="R411"/>
      <c r="S411"/>
    </row>
    <row r="412" spans="1:19" s="5" customFormat="1" x14ac:dyDescent="0.25">
      <c r="A412" t="s">
        <v>930</v>
      </c>
      <c r="B412" t="s">
        <v>149</v>
      </c>
      <c r="C412" t="s">
        <v>64</v>
      </c>
      <c r="D412">
        <v>51.52</v>
      </c>
      <c r="E412">
        <v>11.852</v>
      </c>
      <c r="F412" s="4">
        <v>4025</v>
      </c>
      <c r="G412">
        <v>4100</v>
      </c>
      <c r="H412">
        <v>3950</v>
      </c>
      <c r="I412" s="69" t="s">
        <v>173</v>
      </c>
      <c r="J412" s="69"/>
      <c r="K412" s="91" t="s">
        <v>150</v>
      </c>
      <c r="L412" s="69" t="s">
        <v>8</v>
      </c>
      <c r="M412" t="s">
        <v>10</v>
      </c>
      <c r="N412" s="69"/>
      <c r="O412" t="s">
        <v>67</v>
      </c>
      <c r="P412" t="s">
        <v>174</v>
      </c>
      <c r="Q412"/>
      <c r="R412"/>
      <c r="S412"/>
    </row>
    <row r="413" spans="1:19" s="5" customFormat="1" x14ac:dyDescent="0.25">
      <c r="A413" t="s">
        <v>930</v>
      </c>
      <c r="B413" t="s">
        <v>149</v>
      </c>
      <c r="C413" t="s">
        <v>64</v>
      </c>
      <c r="D413">
        <v>51.52</v>
      </c>
      <c r="E413">
        <v>11.852</v>
      </c>
      <c r="F413" s="4">
        <v>4148.5</v>
      </c>
      <c r="G413">
        <v>4171</v>
      </c>
      <c r="H413">
        <v>4126</v>
      </c>
      <c r="I413" s="69" t="s">
        <v>92</v>
      </c>
      <c r="J413" s="69"/>
      <c r="K413" s="91" t="s">
        <v>150</v>
      </c>
      <c r="L413" s="69" t="s">
        <v>8</v>
      </c>
      <c r="M413" t="s">
        <v>20</v>
      </c>
      <c r="N413" s="69"/>
      <c r="O413" t="s">
        <v>56</v>
      </c>
      <c r="P413" t="s">
        <v>175</v>
      </c>
      <c r="Q413"/>
      <c r="R413"/>
      <c r="S413"/>
    </row>
    <row r="414" spans="1:19" s="5" customFormat="1" x14ac:dyDescent="0.25">
      <c r="A414" t="s">
        <v>930</v>
      </c>
      <c r="B414" t="s">
        <v>149</v>
      </c>
      <c r="C414" t="s">
        <v>64</v>
      </c>
      <c r="D414">
        <v>51.52</v>
      </c>
      <c r="E414">
        <v>11.852</v>
      </c>
      <c r="F414" s="4">
        <v>4148.5</v>
      </c>
      <c r="G414">
        <v>4171</v>
      </c>
      <c r="H414">
        <v>4126</v>
      </c>
      <c r="I414" s="69" t="s">
        <v>92</v>
      </c>
      <c r="J414" s="69"/>
      <c r="K414" s="91" t="s">
        <v>150</v>
      </c>
      <c r="L414" s="69" t="s">
        <v>8</v>
      </c>
      <c r="M414" t="s">
        <v>20</v>
      </c>
      <c r="N414" s="69"/>
      <c r="O414" t="s">
        <v>56</v>
      </c>
      <c r="P414" t="s">
        <v>176</v>
      </c>
      <c r="Q414"/>
      <c r="R414"/>
      <c r="S414"/>
    </row>
    <row r="415" spans="1:19" s="5" customFormat="1" x14ac:dyDescent="0.25">
      <c r="A415" t="s">
        <v>930</v>
      </c>
      <c r="B415" t="s">
        <v>149</v>
      </c>
      <c r="C415" t="s">
        <v>64</v>
      </c>
      <c r="D415">
        <v>51.52</v>
      </c>
      <c r="E415">
        <v>11.852</v>
      </c>
      <c r="F415" s="4">
        <v>4025</v>
      </c>
      <c r="G415">
        <v>4100</v>
      </c>
      <c r="H415">
        <v>3950</v>
      </c>
      <c r="I415" s="69" t="s">
        <v>92</v>
      </c>
      <c r="J415" s="69"/>
      <c r="K415" s="91" t="s">
        <v>150</v>
      </c>
      <c r="L415" s="69" t="s">
        <v>8</v>
      </c>
      <c r="M415" t="s">
        <v>20</v>
      </c>
      <c r="N415" s="69"/>
      <c r="O415" t="s">
        <v>67</v>
      </c>
      <c r="P415" t="s">
        <v>177</v>
      </c>
      <c r="Q415"/>
      <c r="R415"/>
      <c r="S415"/>
    </row>
    <row r="416" spans="1:19" s="5" customFormat="1" x14ac:dyDescent="0.25">
      <c r="A416" t="s">
        <v>930</v>
      </c>
      <c r="B416" t="s">
        <v>149</v>
      </c>
      <c r="C416" t="s">
        <v>64</v>
      </c>
      <c r="D416">
        <v>51.52</v>
      </c>
      <c r="E416">
        <v>11.852</v>
      </c>
      <c r="F416" s="4">
        <v>4025</v>
      </c>
      <c r="G416">
        <v>4100</v>
      </c>
      <c r="H416">
        <v>3950</v>
      </c>
      <c r="I416" s="69" t="s">
        <v>92</v>
      </c>
      <c r="J416" s="69"/>
      <c r="K416" s="91" t="s">
        <v>150</v>
      </c>
      <c r="L416" s="69" t="s">
        <v>8</v>
      </c>
      <c r="M416" t="s">
        <v>20</v>
      </c>
      <c r="N416" s="69"/>
      <c r="O416" t="s">
        <v>67</v>
      </c>
      <c r="P416" t="s">
        <v>178</v>
      </c>
      <c r="Q416"/>
      <c r="R416"/>
      <c r="S416"/>
    </row>
    <row r="417" spans="1:19" s="5" customFormat="1" x14ac:dyDescent="0.25">
      <c r="A417" t="s">
        <v>930</v>
      </c>
      <c r="B417" t="s">
        <v>149</v>
      </c>
      <c r="C417" t="s">
        <v>64</v>
      </c>
      <c r="D417">
        <v>51.52</v>
      </c>
      <c r="E417">
        <v>11.852</v>
      </c>
      <c r="F417" s="4">
        <v>4025</v>
      </c>
      <c r="G417">
        <v>4100</v>
      </c>
      <c r="H417">
        <v>3950</v>
      </c>
      <c r="I417" s="69" t="s">
        <v>30</v>
      </c>
      <c r="J417" s="69"/>
      <c r="K417" s="91" t="s">
        <v>150</v>
      </c>
      <c r="L417" s="69" t="s">
        <v>8</v>
      </c>
      <c r="M417" t="s">
        <v>10</v>
      </c>
      <c r="N417" s="69"/>
      <c r="O417" t="s">
        <v>67</v>
      </c>
      <c r="P417" t="s">
        <v>179</v>
      </c>
      <c r="Q417"/>
      <c r="R417"/>
      <c r="S417"/>
    </row>
    <row r="418" spans="1:19" s="5" customFormat="1" x14ac:dyDescent="0.25">
      <c r="A418" t="s">
        <v>930</v>
      </c>
      <c r="B418" t="s">
        <v>149</v>
      </c>
      <c r="C418" t="s">
        <v>64</v>
      </c>
      <c r="D418">
        <v>51.52</v>
      </c>
      <c r="E418">
        <v>11.852</v>
      </c>
      <c r="F418" s="4">
        <v>4025</v>
      </c>
      <c r="G418">
        <v>4100</v>
      </c>
      <c r="H418">
        <v>3950</v>
      </c>
      <c r="I418" s="69" t="s">
        <v>30</v>
      </c>
      <c r="J418" s="69"/>
      <c r="K418" s="91" t="s">
        <v>150</v>
      </c>
      <c r="L418" s="69" t="s">
        <v>8</v>
      </c>
      <c r="M418" t="s">
        <v>10</v>
      </c>
      <c r="N418" s="69"/>
      <c r="O418" t="s">
        <v>67</v>
      </c>
      <c r="P418" t="s">
        <v>180</v>
      </c>
      <c r="Q418"/>
      <c r="R418"/>
      <c r="S418"/>
    </row>
    <row r="419" spans="1:19" s="5" customFormat="1" x14ac:dyDescent="0.25">
      <c r="A419" t="s">
        <v>930</v>
      </c>
      <c r="B419" t="s">
        <v>149</v>
      </c>
      <c r="C419" t="s">
        <v>64</v>
      </c>
      <c r="D419">
        <v>51.52</v>
      </c>
      <c r="E419">
        <v>11.852</v>
      </c>
      <c r="F419" s="4">
        <v>4025</v>
      </c>
      <c r="G419">
        <v>4100</v>
      </c>
      <c r="H419">
        <v>3950</v>
      </c>
      <c r="I419" s="69" t="s">
        <v>30</v>
      </c>
      <c r="J419" s="69"/>
      <c r="K419" s="91" t="s">
        <v>150</v>
      </c>
      <c r="L419" s="69" t="s">
        <v>8</v>
      </c>
      <c r="M419" t="s">
        <v>10</v>
      </c>
      <c r="N419" s="69"/>
      <c r="O419" t="s">
        <v>67</v>
      </c>
      <c r="P419" t="s">
        <v>181</v>
      </c>
      <c r="Q419"/>
      <c r="R419"/>
      <c r="S419"/>
    </row>
    <row r="420" spans="1:19" s="5" customFormat="1" x14ac:dyDescent="0.25">
      <c r="A420" t="s">
        <v>930</v>
      </c>
      <c r="B420" t="s">
        <v>149</v>
      </c>
      <c r="C420" t="s">
        <v>64</v>
      </c>
      <c r="D420">
        <v>51.52</v>
      </c>
      <c r="E420">
        <v>11.852</v>
      </c>
      <c r="F420" s="4">
        <v>4025</v>
      </c>
      <c r="G420">
        <v>4100</v>
      </c>
      <c r="H420">
        <v>3950</v>
      </c>
      <c r="I420" s="69" t="s">
        <v>30</v>
      </c>
      <c r="J420" s="69"/>
      <c r="K420" s="91" t="s">
        <v>150</v>
      </c>
      <c r="L420" s="69" t="s">
        <v>8</v>
      </c>
      <c r="M420" t="s">
        <v>10</v>
      </c>
      <c r="N420" s="69"/>
      <c r="O420" t="s">
        <v>67</v>
      </c>
      <c r="P420" t="s">
        <v>182</v>
      </c>
      <c r="Q420"/>
      <c r="R420"/>
      <c r="S420"/>
    </row>
    <row r="421" spans="1:19" s="5" customFormat="1" x14ac:dyDescent="0.25">
      <c r="A421" t="s">
        <v>930</v>
      </c>
      <c r="B421" t="s">
        <v>149</v>
      </c>
      <c r="C421" t="s">
        <v>64</v>
      </c>
      <c r="D421">
        <v>51.52</v>
      </c>
      <c r="E421">
        <v>11.852</v>
      </c>
      <c r="F421" s="4">
        <v>4025</v>
      </c>
      <c r="G421">
        <v>4100</v>
      </c>
      <c r="H421">
        <v>3950</v>
      </c>
      <c r="I421" s="69" t="s">
        <v>30</v>
      </c>
      <c r="J421" s="69"/>
      <c r="K421" s="91" t="s">
        <v>150</v>
      </c>
      <c r="L421" s="69" t="s">
        <v>8</v>
      </c>
      <c r="M421" t="s">
        <v>10</v>
      </c>
      <c r="N421" s="69"/>
      <c r="O421" t="s">
        <v>67</v>
      </c>
      <c r="P421" t="s">
        <v>183</v>
      </c>
      <c r="Q421"/>
      <c r="R421"/>
      <c r="S421"/>
    </row>
    <row r="422" spans="1:19" s="5" customFormat="1" x14ac:dyDescent="0.25">
      <c r="A422" t="s">
        <v>930</v>
      </c>
      <c r="B422" t="s">
        <v>149</v>
      </c>
      <c r="C422" t="s">
        <v>64</v>
      </c>
      <c r="D422">
        <v>51.52</v>
      </c>
      <c r="E422">
        <v>11.852</v>
      </c>
      <c r="F422" s="4">
        <v>4025</v>
      </c>
      <c r="G422">
        <v>4100</v>
      </c>
      <c r="H422">
        <v>3950</v>
      </c>
      <c r="I422" s="69" t="s">
        <v>30</v>
      </c>
      <c r="J422" s="69"/>
      <c r="K422" s="91" t="s">
        <v>150</v>
      </c>
      <c r="L422" s="69" t="s">
        <v>8</v>
      </c>
      <c r="M422" t="s">
        <v>10</v>
      </c>
      <c r="N422" s="69"/>
      <c r="O422" t="s">
        <v>67</v>
      </c>
      <c r="P422" t="s">
        <v>184</v>
      </c>
      <c r="Q422"/>
      <c r="R422"/>
      <c r="S422"/>
    </row>
    <row r="423" spans="1:19" s="5" customFormat="1" x14ac:dyDescent="0.25">
      <c r="A423" t="s">
        <v>930</v>
      </c>
      <c r="B423" t="s">
        <v>149</v>
      </c>
      <c r="C423" t="s">
        <v>64</v>
      </c>
      <c r="D423">
        <v>51.52</v>
      </c>
      <c r="E423">
        <v>11.852</v>
      </c>
      <c r="F423" s="4">
        <v>4025</v>
      </c>
      <c r="G423">
        <v>4100</v>
      </c>
      <c r="H423">
        <v>3950</v>
      </c>
      <c r="I423" s="69" t="s">
        <v>101</v>
      </c>
      <c r="J423" s="69"/>
      <c r="K423" s="91" t="s">
        <v>150</v>
      </c>
      <c r="L423" s="69" t="s">
        <v>8</v>
      </c>
      <c r="M423" t="s">
        <v>20</v>
      </c>
      <c r="N423" s="69"/>
      <c r="O423" t="s">
        <v>67</v>
      </c>
      <c r="P423" t="s">
        <v>185</v>
      </c>
      <c r="Q423"/>
      <c r="R423"/>
      <c r="S423"/>
    </row>
    <row r="424" spans="1:19" s="5" customFormat="1" x14ac:dyDescent="0.25">
      <c r="A424" t="s">
        <v>930</v>
      </c>
      <c r="B424" t="s">
        <v>63</v>
      </c>
      <c r="C424" t="s">
        <v>64</v>
      </c>
      <c r="D424">
        <v>51.273000000000003</v>
      </c>
      <c r="E424">
        <v>11.655900000000001</v>
      </c>
      <c r="F424" s="4">
        <v>3675</v>
      </c>
      <c r="G424">
        <v>3950</v>
      </c>
      <c r="H424">
        <v>3400</v>
      </c>
      <c r="I424" s="69" t="s">
        <v>186</v>
      </c>
      <c r="J424" s="69"/>
      <c r="K424" s="91" t="s">
        <v>154</v>
      </c>
      <c r="L424" s="69" t="s">
        <v>8</v>
      </c>
      <c r="M424" t="s">
        <v>10</v>
      </c>
      <c r="N424" s="69"/>
      <c r="O424" t="s">
        <v>67</v>
      </c>
      <c r="P424" t="s">
        <v>187</v>
      </c>
      <c r="Q424"/>
      <c r="R424"/>
      <c r="S424"/>
    </row>
    <row r="425" spans="1:19" s="5" customFormat="1" x14ac:dyDescent="0.25">
      <c r="A425" t="s">
        <v>930</v>
      </c>
      <c r="B425" t="s">
        <v>149</v>
      </c>
      <c r="C425" t="s">
        <v>64</v>
      </c>
      <c r="D425">
        <v>51.52</v>
      </c>
      <c r="E425">
        <v>11.852</v>
      </c>
      <c r="F425" s="4">
        <v>4025</v>
      </c>
      <c r="G425">
        <v>4100</v>
      </c>
      <c r="H425">
        <v>3950</v>
      </c>
      <c r="I425" s="69" t="s">
        <v>33</v>
      </c>
      <c r="J425" s="69"/>
      <c r="K425" s="91" t="s">
        <v>150</v>
      </c>
      <c r="L425" s="69" t="s">
        <v>8</v>
      </c>
      <c r="M425" t="s">
        <v>20</v>
      </c>
      <c r="N425" s="69"/>
      <c r="O425" t="s">
        <v>67</v>
      </c>
      <c r="P425" t="s">
        <v>188</v>
      </c>
      <c r="Q425"/>
      <c r="R425"/>
      <c r="S425"/>
    </row>
    <row r="426" spans="1:19" s="5" customFormat="1" x14ac:dyDescent="0.25">
      <c r="A426" t="s">
        <v>930</v>
      </c>
      <c r="B426" t="s">
        <v>149</v>
      </c>
      <c r="C426" t="s">
        <v>64</v>
      </c>
      <c r="D426">
        <v>51.52</v>
      </c>
      <c r="E426">
        <v>11.852</v>
      </c>
      <c r="F426" s="4">
        <v>4025</v>
      </c>
      <c r="G426">
        <v>4100</v>
      </c>
      <c r="H426">
        <v>3950</v>
      </c>
      <c r="I426" s="69" t="s">
        <v>33</v>
      </c>
      <c r="J426" s="69"/>
      <c r="K426" s="91" t="s">
        <v>150</v>
      </c>
      <c r="L426" s="69" t="s">
        <v>8</v>
      </c>
      <c r="M426" t="s">
        <v>20</v>
      </c>
      <c r="N426" s="69"/>
      <c r="O426" t="s">
        <v>67</v>
      </c>
      <c r="P426" t="s">
        <v>189</v>
      </c>
      <c r="Q426"/>
      <c r="R426"/>
      <c r="S426"/>
    </row>
    <row r="427" spans="1:19" s="5" customFormat="1" x14ac:dyDescent="0.25">
      <c r="A427" t="s">
        <v>930</v>
      </c>
      <c r="B427" t="s">
        <v>149</v>
      </c>
      <c r="C427" t="s">
        <v>64</v>
      </c>
      <c r="D427">
        <v>51.52</v>
      </c>
      <c r="E427">
        <v>11.852</v>
      </c>
      <c r="F427" s="4">
        <v>4025</v>
      </c>
      <c r="G427">
        <v>4100</v>
      </c>
      <c r="H427">
        <v>3950</v>
      </c>
      <c r="I427" s="69" t="s">
        <v>105</v>
      </c>
      <c r="J427" s="69"/>
      <c r="K427" s="91" t="s">
        <v>150</v>
      </c>
      <c r="L427" s="69" t="s">
        <v>8</v>
      </c>
      <c r="M427" t="s">
        <v>20</v>
      </c>
      <c r="N427" s="69"/>
      <c r="O427" t="s">
        <v>67</v>
      </c>
      <c r="P427" t="s">
        <v>190</v>
      </c>
      <c r="Q427"/>
      <c r="R427"/>
      <c r="S427"/>
    </row>
    <row r="428" spans="1:19" s="5" customFormat="1" x14ac:dyDescent="0.25">
      <c r="A428" t="s">
        <v>930</v>
      </c>
      <c r="B428" t="s">
        <v>63</v>
      </c>
      <c r="C428" t="s">
        <v>64</v>
      </c>
      <c r="D428">
        <v>51.273000000000003</v>
      </c>
      <c r="E428">
        <v>11.655900000000001</v>
      </c>
      <c r="F428" s="4">
        <v>3675</v>
      </c>
      <c r="G428">
        <v>3950</v>
      </c>
      <c r="H428">
        <v>3400</v>
      </c>
      <c r="I428" s="69" t="s">
        <v>105</v>
      </c>
      <c r="J428" s="69"/>
      <c r="K428" s="91" t="s">
        <v>154</v>
      </c>
      <c r="L428" s="69" t="s">
        <v>8</v>
      </c>
      <c r="M428" t="s">
        <v>20</v>
      </c>
      <c r="N428" s="69"/>
      <c r="O428" t="s">
        <v>67</v>
      </c>
      <c r="P428" t="s">
        <v>191</v>
      </c>
      <c r="Q428"/>
      <c r="R428"/>
      <c r="S428"/>
    </row>
    <row r="429" spans="1:19" s="5" customFormat="1" x14ac:dyDescent="0.25">
      <c r="A429" t="s">
        <v>930</v>
      </c>
      <c r="B429" t="s">
        <v>149</v>
      </c>
      <c r="C429" t="s">
        <v>64</v>
      </c>
      <c r="D429">
        <v>51.52</v>
      </c>
      <c r="E429">
        <v>11.852</v>
      </c>
      <c r="F429" s="4">
        <v>4025</v>
      </c>
      <c r="G429">
        <v>4100</v>
      </c>
      <c r="H429">
        <v>3950</v>
      </c>
      <c r="I429" s="69" t="s">
        <v>109</v>
      </c>
      <c r="J429" s="69"/>
      <c r="K429" s="91" t="s">
        <v>150</v>
      </c>
      <c r="L429" s="69" t="s">
        <v>8</v>
      </c>
      <c r="M429" t="s">
        <v>20</v>
      </c>
      <c r="N429" s="69"/>
      <c r="O429" t="s">
        <v>67</v>
      </c>
      <c r="P429" t="s">
        <v>192</v>
      </c>
      <c r="Q429"/>
      <c r="R429"/>
      <c r="S429"/>
    </row>
    <row r="430" spans="1:19" s="5" customFormat="1" x14ac:dyDescent="0.25">
      <c r="A430" t="s">
        <v>930</v>
      </c>
      <c r="B430" t="s">
        <v>149</v>
      </c>
      <c r="C430" t="s">
        <v>64</v>
      </c>
      <c r="D430">
        <v>51.52</v>
      </c>
      <c r="E430">
        <v>11.852</v>
      </c>
      <c r="F430" s="4">
        <v>4025</v>
      </c>
      <c r="G430">
        <v>4100</v>
      </c>
      <c r="H430">
        <v>3950</v>
      </c>
      <c r="I430" s="69" t="s">
        <v>193</v>
      </c>
      <c r="J430" s="69"/>
      <c r="K430" s="91" t="s">
        <v>150</v>
      </c>
      <c r="L430" s="69" t="s">
        <v>8</v>
      </c>
      <c r="M430" t="s">
        <v>15</v>
      </c>
      <c r="N430" s="69"/>
      <c r="O430" t="s">
        <v>67</v>
      </c>
      <c r="P430" t="s">
        <v>194</v>
      </c>
      <c r="Q430"/>
      <c r="R430"/>
      <c r="S430"/>
    </row>
    <row r="431" spans="1:19" x14ac:dyDescent="0.25">
      <c r="A431" t="s">
        <v>930</v>
      </c>
      <c r="B431" t="s">
        <v>149</v>
      </c>
      <c r="C431" t="s">
        <v>64</v>
      </c>
      <c r="D431">
        <v>51.52</v>
      </c>
      <c r="E431">
        <v>11.852</v>
      </c>
      <c r="F431" s="4">
        <v>3982</v>
      </c>
      <c r="G431">
        <v>3996</v>
      </c>
      <c r="H431">
        <v>3968</v>
      </c>
      <c r="I431" s="69" t="s">
        <v>195</v>
      </c>
      <c r="K431" s="91" t="s">
        <v>150</v>
      </c>
      <c r="L431" s="69" t="s">
        <v>8</v>
      </c>
      <c r="M431" t="s">
        <v>15</v>
      </c>
      <c r="O431" t="s">
        <v>56</v>
      </c>
      <c r="P431" t="s">
        <v>196</v>
      </c>
    </row>
    <row r="432" spans="1:19" s="5" customFormat="1" x14ac:dyDescent="0.25">
      <c r="A432" t="s">
        <v>930</v>
      </c>
      <c r="B432" t="s">
        <v>149</v>
      </c>
      <c r="C432" t="s">
        <v>64</v>
      </c>
      <c r="D432">
        <v>51.52</v>
      </c>
      <c r="E432">
        <v>11.852</v>
      </c>
      <c r="F432" s="4">
        <v>4025</v>
      </c>
      <c r="G432">
        <v>4100</v>
      </c>
      <c r="H432">
        <v>3950</v>
      </c>
      <c r="I432" s="69" t="s">
        <v>197</v>
      </c>
      <c r="J432" s="69"/>
      <c r="K432" s="91" t="s">
        <v>150</v>
      </c>
      <c r="L432" s="69" t="s">
        <v>8</v>
      </c>
      <c r="M432" t="s">
        <v>15</v>
      </c>
      <c r="N432" s="69"/>
      <c r="O432" t="s">
        <v>67</v>
      </c>
      <c r="P432" t="s">
        <v>198</v>
      </c>
      <c r="Q432"/>
      <c r="R432"/>
      <c r="S432"/>
    </row>
    <row r="433" spans="1:19" x14ac:dyDescent="0.25">
      <c r="A433" t="s">
        <v>930</v>
      </c>
      <c r="B433" t="s">
        <v>149</v>
      </c>
      <c r="C433" t="s">
        <v>64</v>
      </c>
      <c r="D433">
        <v>51.52</v>
      </c>
      <c r="E433">
        <v>11.852</v>
      </c>
      <c r="F433" s="4">
        <v>4095</v>
      </c>
      <c r="G433">
        <v>4134</v>
      </c>
      <c r="H433">
        <v>4056</v>
      </c>
      <c r="I433" s="69" t="s">
        <v>199</v>
      </c>
      <c r="K433" s="91" t="s">
        <v>150</v>
      </c>
      <c r="L433" s="69" t="s">
        <v>8</v>
      </c>
      <c r="M433" t="s">
        <v>10</v>
      </c>
      <c r="O433" t="s">
        <v>56</v>
      </c>
      <c r="P433" t="s">
        <v>200</v>
      </c>
    </row>
    <row r="434" spans="1:19" x14ac:dyDescent="0.25">
      <c r="A434" t="s">
        <v>930</v>
      </c>
      <c r="B434" t="s">
        <v>149</v>
      </c>
      <c r="C434" t="s">
        <v>64</v>
      </c>
      <c r="D434">
        <v>51.52</v>
      </c>
      <c r="E434">
        <v>11.852</v>
      </c>
      <c r="F434" s="4">
        <v>4025</v>
      </c>
      <c r="G434">
        <v>4100</v>
      </c>
      <c r="H434">
        <v>3950</v>
      </c>
      <c r="I434" s="69" t="s">
        <v>199</v>
      </c>
      <c r="K434" s="91" t="s">
        <v>150</v>
      </c>
      <c r="L434" s="69" t="s">
        <v>8</v>
      </c>
      <c r="M434" t="s">
        <v>10</v>
      </c>
      <c r="O434" t="s">
        <v>67</v>
      </c>
      <c r="P434" t="s">
        <v>201</v>
      </c>
    </row>
    <row r="435" spans="1:19" s="5" customFormat="1" x14ac:dyDescent="0.25">
      <c r="A435" t="s">
        <v>930</v>
      </c>
      <c r="B435" t="s">
        <v>149</v>
      </c>
      <c r="C435" t="s">
        <v>64</v>
      </c>
      <c r="D435">
        <v>51.52</v>
      </c>
      <c r="E435">
        <v>11.852</v>
      </c>
      <c r="F435" s="4">
        <v>4025</v>
      </c>
      <c r="G435">
        <v>4100</v>
      </c>
      <c r="H435">
        <v>3950</v>
      </c>
      <c r="I435" s="69" t="s">
        <v>199</v>
      </c>
      <c r="J435" s="69"/>
      <c r="K435" s="91" t="s">
        <v>150</v>
      </c>
      <c r="L435" s="69" t="s">
        <v>8</v>
      </c>
      <c r="M435" t="s">
        <v>10</v>
      </c>
      <c r="N435" s="69"/>
      <c r="O435" t="s">
        <v>67</v>
      </c>
      <c r="P435" t="s">
        <v>202</v>
      </c>
      <c r="Q435"/>
      <c r="R435"/>
      <c r="S435"/>
    </row>
    <row r="436" spans="1:19" s="5" customFormat="1" x14ac:dyDescent="0.25">
      <c r="A436" t="s">
        <v>930</v>
      </c>
      <c r="B436" t="s">
        <v>149</v>
      </c>
      <c r="C436" t="s">
        <v>64</v>
      </c>
      <c r="D436">
        <v>51.52</v>
      </c>
      <c r="E436">
        <v>11.852</v>
      </c>
      <c r="F436" s="4">
        <v>4025</v>
      </c>
      <c r="G436">
        <v>4100</v>
      </c>
      <c r="H436">
        <v>3950</v>
      </c>
      <c r="I436" s="69" t="s">
        <v>203</v>
      </c>
      <c r="J436" s="69"/>
      <c r="K436" s="91" t="s">
        <v>150</v>
      </c>
      <c r="L436" s="69" t="s">
        <v>8</v>
      </c>
      <c r="M436" t="s">
        <v>10</v>
      </c>
      <c r="N436" s="69"/>
      <c r="O436" t="s">
        <v>67</v>
      </c>
      <c r="P436" t="s">
        <v>204</v>
      </c>
      <c r="Q436"/>
      <c r="R436"/>
      <c r="S436"/>
    </row>
    <row r="437" spans="1:19" s="5" customFormat="1" x14ac:dyDescent="0.25">
      <c r="A437" s="5" t="s">
        <v>205</v>
      </c>
      <c r="D437" s="5">
        <f>AVERAGE(D399:D436)</f>
        <v>51.503381552631566</v>
      </c>
      <c r="E437" s="5">
        <f t="shared" ref="E437:H437" si="16">AVERAGE(E399:E436)</f>
        <v>11.844356263157886</v>
      </c>
      <c r="F437" s="5">
        <f t="shared" si="16"/>
        <v>3990.2368421052633</v>
      </c>
      <c r="G437" s="5">
        <f t="shared" si="16"/>
        <v>4074.1578947368421</v>
      </c>
      <c r="H437" s="5">
        <f t="shared" si="16"/>
        <v>3906.3157894736842</v>
      </c>
      <c r="I437" s="69"/>
      <c r="J437" s="69"/>
      <c r="K437" s="91"/>
      <c r="L437" s="69"/>
      <c r="M437"/>
      <c r="N437" s="69"/>
      <c r="O437"/>
      <c r="P437"/>
      <c r="Q437"/>
      <c r="R437"/>
      <c r="S437"/>
    </row>
    <row r="438" spans="1:19" s="5" customFormat="1" x14ac:dyDescent="0.25">
      <c r="A438"/>
      <c r="B438"/>
      <c r="C438" s="57"/>
      <c r="D438" s="55"/>
      <c r="E438" s="55"/>
      <c r="F438" s="57"/>
      <c r="G438"/>
      <c r="H438"/>
      <c r="I438" s="69"/>
      <c r="J438" s="69"/>
      <c r="K438" s="91"/>
      <c r="L438" s="69"/>
      <c r="M438"/>
      <c r="N438" s="69"/>
      <c r="O438"/>
      <c r="P438"/>
      <c r="Q438"/>
      <c r="R438"/>
      <c r="S438"/>
    </row>
    <row r="439" spans="1:19" s="5" customFormat="1" ht="30" x14ac:dyDescent="0.25">
      <c r="A439" s="1" t="s">
        <v>1006</v>
      </c>
      <c r="B439" s="1" t="s">
        <v>0</v>
      </c>
      <c r="C439" s="1" t="s">
        <v>1</v>
      </c>
      <c r="D439" s="1" t="s">
        <v>2</v>
      </c>
      <c r="E439" s="1" t="s">
        <v>3</v>
      </c>
      <c r="F439" s="2" t="s">
        <v>986</v>
      </c>
      <c r="G439" s="1" t="s">
        <v>987</v>
      </c>
      <c r="H439" s="1" t="s">
        <v>988</v>
      </c>
      <c r="I439" s="1" t="s">
        <v>989</v>
      </c>
      <c r="J439" s="1" t="s">
        <v>990</v>
      </c>
      <c r="K439" s="1" t="s">
        <v>991</v>
      </c>
      <c r="L439" s="1" t="s">
        <v>992</v>
      </c>
      <c r="M439" s="1" t="s">
        <v>993</v>
      </c>
      <c r="N439" s="1" t="s">
        <v>4</v>
      </c>
      <c r="O439" s="1" t="s">
        <v>994</v>
      </c>
      <c r="P439" s="1" t="s">
        <v>995</v>
      </c>
      <c r="Q439" s="1" t="s">
        <v>996</v>
      </c>
      <c r="R439"/>
      <c r="S439"/>
    </row>
    <row r="440" spans="1:19" s="5" customFormat="1" x14ac:dyDescent="0.25">
      <c r="A440" t="s">
        <v>930</v>
      </c>
      <c r="B440" t="s">
        <v>149</v>
      </c>
      <c r="C440" t="s">
        <v>64</v>
      </c>
      <c r="D440">
        <v>51.52</v>
      </c>
      <c r="E440">
        <v>11.852</v>
      </c>
      <c r="F440" s="4">
        <v>3212.5</v>
      </c>
      <c r="G440">
        <v>3400</v>
      </c>
      <c r="H440">
        <v>3025</v>
      </c>
      <c r="I440" s="69" t="s">
        <v>66</v>
      </c>
      <c r="J440" s="69"/>
      <c r="K440" s="91" t="s">
        <v>206</v>
      </c>
      <c r="L440" s="69" t="s">
        <v>8</v>
      </c>
      <c r="M440" t="s">
        <v>10</v>
      </c>
      <c r="N440" s="69"/>
      <c r="O440" t="s">
        <v>67</v>
      </c>
      <c r="P440" t="s">
        <v>207</v>
      </c>
      <c r="Q440"/>
      <c r="R440"/>
      <c r="S440"/>
    </row>
    <row r="441" spans="1:19" s="5" customFormat="1" x14ac:dyDescent="0.25">
      <c r="A441" t="s">
        <v>930</v>
      </c>
      <c r="B441" t="s">
        <v>149</v>
      </c>
      <c r="C441" t="s">
        <v>64</v>
      </c>
      <c r="D441">
        <v>51.52</v>
      </c>
      <c r="E441">
        <v>11.852</v>
      </c>
      <c r="F441" s="4">
        <v>3212.5</v>
      </c>
      <c r="G441">
        <v>3400</v>
      </c>
      <c r="H441">
        <v>3025</v>
      </c>
      <c r="I441" s="69" t="s">
        <v>66</v>
      </c>
      <c r="J441" s="69"/>
      <c r="K441" s="91" t="s">
        <v>206</v>
      </c>
      <c r="L441" s="69" t="s">
        <v>8</v>
      </c>
      <c r="M441" t="s">
        <v>10</v>
      </c>
      <c r="N441" s="69"/>
      <c r="O441" t="s">
        <v>67</v>
      </c>
      <c r="P441" t="s">
        <v>208</v>
      </c>
      <c r="Q441"/>
      <c r="R441"/>
      <c r="S441"/>
    </row>
    <row r="442" spans="1:19" s="5" customFormat="1" x14ac:dyDescent="0.25">
      <c r="A442" t="s">
        <v>930</v>
      </c>
      <c r="B442" t="s">
        <v>149</v>
      </c>
      <c r="C442" t="s">
        <v>64</v>
      </c>
      <c r="D442">
        <v>51.52</v>
      </c>
      <c r="E442">
        <v>11.852</v>
      </c>
      <c r="F442" s="4">
        <v>3298</v>
      </c>
      <c r="G442">
        <v>3334</v>
      </c>
      <c r="H442">
        <v>3262</v>
      </c>
      <c r="I442" s="69" t="s">
        <v>14</v>
      </c>
      <c r="J442" s="69"/>
      <c r="K442" s="91" t="s">
        <v>206</v>
      </c>
      <c r="L442" s="69" t="s">
        <v>8</v>
      </c>
      <c r="M442" t="s">
        <v>15</v>
      </c>
      <c r="N442" s="69"/>
      <c r="O442" t="s">
        <v>56</v>
      </c>
      <c r="P442" t="s">
        <v>209</v>
      </c>
      <c r="Q442"/>
      <c r="R442"/>
      <c r="S442"/>
    </row>
    <row r="443" spans="1:19" s="5" customFormat="1" x14ac:dyDescent="0.25">
      <c r="A443" t="s">
        <v>930</v>
      </c>
      <c r="B443" t="s">
        <v>149</v>
      </c>
      <c r="C443" t="s">
        <v>64</v>
      </c>
      <c r="D443">
        <v>51.52</v>
      </c>
      <c r="E443">
        <v>11.852</v>
      </c>
      <c r="F443" s="4">
        <v>3212.5</v>
      </c>
      <c r="G443">
        <v>3400</v>
      </c>
      <c r="H443">
        <v>3025</v>
      </c>
      <c r="I443" s="69" t="s">
        <v>14</v>
      </c>
      <c r="J443" s="69"/>
      <c r="K443" s="91" t="s">
        <v>206</v>
      </c>
      <c r="L443" s="69" t="s">
        <v>8</v>
      </c>
      <c r="M443" t="s">
        <v>15</v>
      </c>
      <c r="N443" s="69"/>
      <c r="O443" t="s">
        <v>67</v>
      </c>
      <c r="P443" t="s">
        <v>210</v>
      </c>
      <c r="Q443"/>
      <c r="R443"/>
      <c r="S443"/>
    </row>
    <row r="444" spans="1:19" s="5" customFormat="1" x14ac:dyDescent="0.25">
      <c r="A444" t="s">
        <v>930</v>
      </c>
      <c r="B444" t="s">
        <v>149</v>
      </c>
      <c r="C444" t="s">
        <v>64</v>
      </c>
      <c r="D444">
        <v>51.52</v>
      </c>
      <c r="E444">
        <v>11.852</v>
      </c>
      <c r="F444" s="4">
        <v>3212.5</v>
      </c>
      <c r="G444">
        <v>3400</v>
      </c>
      <c r="H444">
        <v>3025</v>
      </c>
      <c r="I444" s="69" t="s">
        <v>211</v>
      </c>
      <c r="J444" s="69"/>
      <c r="K444" s="91" t="s">
        <v>206</v>
      </c>
      <c r="L444" s="69" t="s">
        <v>8</v>
      </c>
      <c r="M444" t="s">
        <v>20</v>
      </c>
      <c r="N444" s="69"/>
      <c r="O444" t="s">
        <v>67</v>
      </c>
      <c r="P444" t="s">
        <v>212</v>
      </c>
      <c r="Q444"/>
      <c r="R444"/>
      <c r="S444"/>
    </row>
    <row r="445" spans="1:19" s="5" customFormat="1" x14ac:dyDescent="0.25">
      <c r="A445" t="s">
        <v>930</v>
      </c>
      <c r="B445" t="s">
        <v>149</v>
      </c>
      <c r="C445" t="s">
        <v>64</v>
      </c>
      <c r="D445">
        <v>51.52</v>
      </c>
      <c r="E445">
        <v>11.852</v>
      </c>
      <c r="F445" s="4">
        <v>3212.5</v>
      </c>
      <c r="G445">
        <v>3400</v>
      </c>
      <c r="H445">
        <v>3025</v>
      </c>
      <c r="I445" s="69" t="s">
        <v>211</v>
      </c>
      <c r="J445" s="69"/>
      <c r="K445" s="91" t="s">
        <v>206</v>
      </c>
      <c r="L445" s="69" t="s">
        <v>8</v>
      </c>
      <c r="M445" t="s">
        <v>20</v>
      </c>
      <c r="N445" s="69"/>
      <c r="O445" t="s">
        <v>67</v>
      </c>
      <c r="P445" t="s">
        <v>213</v>
      </c>
      <c r="Q445"/>
      <c r="R445"/>
      <c r="S445"/>
    </row>
    <row r="446" spans="1:19" s="5" customFormat="1" x14ac:dyDescent="0.25">
      <c r="A446" t="s">
        <v>930</v>
      </c>
      <c r="B446" t="s">
        <v>149</v>
      </c>
      <c r="C446" t="s">
        <v>64</v>
      </c>
      <c r="D446">
        <v>51.52</v>
      </c>
      <c r="E446">
        <v>11.852</v>
      </c>
      <c r="F446" s="4">
        <v>3212.5</v>
      </c>
      <c r="G446">
        <v>3400</v>
      </c>
      <c r="H446">
        <v>3025</v>
      </c>
      <c r="I446" s="69" t="s">
        <v>211</v>
      </c>
      <c r="J446" s="69"/>
      <c r="K446" s="91" t="s">
        <v>206</v>
      </c>
      <c r="L446" s="69" t="s">
        <v>8</v>
      </c>
      <c r="M446" t="s">
        <v>20</v>
      </c>
      <c r="N446" s="69"/>
      <c r="O446" t="s">
        <v>67</v>
      </c>
      <c r="P446" t="s">
        <v>214</v>
      </c>
      <c r="Q446"/>
      <c r="R446"/>
      <c r="S446"/>
    </row>
    <row r="447" spans="1:19" s="5" customFormat="1" x14ac:dyDescent="0.25">
      <c r="A447" t="s">
        <v>930</v>
      </c>
      <c r="B447" t="s">
        <v>149</v>
      </c>
      <c r="C447" t="s">
        <v>64</v>
      </c>
      <c r="D447">
        <v>51.52</v>
      </c>
      <c r="E447">
        <v>11.852</v>
      </c>
      <c r="F447" s="4">
        <v>3212.5</v>
      </c>
      <c r="G447">
        <v>3400</v>
      </c>
      <c r="H447">
        <v>3025</v>
      </c>
      <c r="I447" s="69" t="s">
        <v>211</v>
      </c>
      <c r="J447" s="69"/>
      <c r="K447" s="91" t="s">
        <v>206</v>
      </c>
      <c r="L447" s="69" t="s">
        <v>8</v>
      </c>
      <c r="M447" t="s">
        <v>20</v>
      </c>
      <c r="N447" s="69"/>
      <c r="O447" t="s">
        <v>67</v>
      </c>
      <c r="P447" t="s">
        <v>215</v>
      </c>
      <c r="Q447"/>
      <c r="R447"/>
      <c r="S447"/>
    </row>
    <row r="448" spans="1:19" s="5" customFormat="1" x14ac:dyDescent="0.25">
      <c r="A448" t="s">
        <v>930</v>
      </c>
      <c r="B448" t="s">
        <v>149</v>
      </c>
      <c r="C448" t="s">
        <v>64</v>
      </c>
      <c r="D448">
        <v>51.52</v>
      </c>
      <c r="E448">
        <v>11.852</v>
      </c>
      <c r="F448" s="4">
        <v>3212.5</v>
      </c>
      <c r="G448">
        <v>3400</v>
      </c>
      <c r="H448">
        <v>3025</v>
      </c>
      <c r="I448" s="69" t="s">
        <v>211</v>
      </c>
      <c r="J448" s="69"/>
      <c r="K448" s="91" t="s">
        <v>206</v>
      </c>
      <c r="L448" s="69" t="s">
        <v>8</v>
      </c>
      <c r="M448" t="s">
        <v>20</v>
      </c>
      <c r="N448" s="69"/>
      <c r="O448" t="s">
        <v>67</v>
      </c>
      <c r="P448" t="s">
        <v>216</v>
      </c>
      <c r="Q448"/>
      <c r="R448"/>
      <c r="S448"/>
    </row>
    <row r="449" spans="1:19" s="5" customFormat="1" x14ac:dyDescent="0.25">
      <c r="A449" t="s">
        <v>930</v>
      </c>
      <c r="B449" t="s">
        <v>149</v>
      </c>
      <c r="C449" t="s">
        <v>64</v>
      </c>
      <c r="D449">
        <v>51.52</v>
      </c>
      <c r="E449">
        <v>11.852</v>
      </c>
      <c r="F449" s="4">
        <v>3212.5</v>
      </c>
      <c r="G449">
        <v>3400</v>
      </c>
      <c r="H449">
        <v>3025</v>
      </c>
      <c r="I449" s="69" t="s">
        <v>81</v>
      </c>
      <c r="J449" s="69"/>
      <c r="K449" s="91" t="s">
        <v>206</v>
      </c>
      <c r="L449" s="69" t="s">
        <v>8</v>
      </c>
      <c r="M449" t="s">
        <v>20</v>
      </c>
      <c r="N449" s="69"/>
      <c r="O449" t="s">
        <v>67</v>
      </c>
      <c r="P449" t="s">
        <v>217</v>
      </c>
      <c r="Q449"/>
      <c r="R449"/>
      <c r="S449"/>
    </row>
    <row r="450" spans="1:19" s="5" customFormat="1" x14ac:dyDescent="0.25">
      <c r="A450" t="s">
        <v>930</v>
      </c>
      <c r="B450" t="s">
        <v>149</v>
      </c>
      <c r="C450" t="s">
        <v>64</v>
      </c>
      <c r="D450">
        <v>51.52</v>
      </c>
      <c r="E450">
        <v>11.852</v>
      </c>
      <c r="F450" s="4">
        <v>3212.5</v>
      </c>
      <c r="G450">
        <v>3400</v>
      </c>
      <c r="H450">
        <v>3025</v>
      </c>
      <c r="I450" s="69" t="s">
        <v>83</v>
      </c>
      <c r="J450" s="69"/>
      <c r="K450" s="91" t="s">
        <v>206</v>
      </c>
      <c r="L450" s="69" t="s">
        <v>8</v>
      </c>
      <c r="M450" t="s">
        <v>20</v>
      </c>
      <c r="N450" s="69"/>
      <c r="O450" t="s">
        <v>67</v>
      </c>
      <c r="P450" t="s">
        <v>218</v>
      </c>
      <c r="Q450"/>
      <c r="R450"/>
      <c r="S450"/>
    </row>
    <row r="451" spans="1:19" s="5" customFormat="1" x14ac:dyDescent="0.25">
      <c r="A451" t="s">
        <v>930</v>
      </c>
      <c r="B451" t="s">
        <v>149</v>
      </c>
      <c r="C451" t="s">
        <v>64</v>
      </c>
      <c r="D451">
        <v>51.52</v>
      </c>
      <c r="E451">
        <v>11.852</v>
      </c>
      <c r="F451" s="4">
        <v>3212.5</v>
      </c>
      <c r="G451">
        <v>3400</v>
      </c>
      <c r="H451">
        <v>3025</v>
      </c>
      <c r="I451" s="69" t="s">
        <v>87</v>
      </c>
      <c r="J451" s="69"/>
      <c r="K451" s="91" t="s">
        <v>206</v>
      </c>
      <c r="L451" s="69" t="s">
        <v>8</v>
      </c>
      <c r="M451" t="s">
        <v>10</v>
      </c>
      <c r="N451" s="69"/>
      <c r="O451" t="s">
        <v>67</v>
      </c>
      <c r="P451" t="s">
        <v>219</v>
      </c>
      <c r="Q451"/>
      <c r="R451"/>
      <c r="S451"/>
    </row>
    <row r="452" spans="1:19" s="5" customFormat="1" x14ac:dyDescent="0.25">
      <c r="A452" t="s">
        <v>930</v>
      </c>
      <c r="B452" t="s">
        <v>149</v>
      </c>
      <c r="C452" t="s">
        <v>64</v>
      </c>
      <c r="D452">
        <v>51.52</v>
      </c>
      <c r="E452">
        <v>11.852</v>
      </c>
      <c r="F452" s="4">
        <v>3212.5</v>
      </c>
      <c r="G452">
        <v>3400</v>
      </c>
      <c r="H452">
        <v>3025</v>
      </c>
      <c r="I452" s="69" t="s">
        <v>87</v>
      </c>
      <c r="J452" s="69"/>
      <c r="K452" s="91" t="s">
        <v>206</v>
      </c>
      <c r="L452" s="69" t="s">
        <v>8</v>
      </c>
      <c r="M452" t="s">
        <v>10</v>
      </c>
      <c r="N452" s="69"/>
      <c r="O452" t="s">
        <v>67</v>
      </c>
      <c r="P452" t="s">
        <v>220</v>
      </c>
      <c r="Q452"/>
      <c r="R452"/>
      <c r="S452"/>
    </row>
    <row r="453" spans="1:19" s="5" customFormat="1" x14ac:dyDescent="0.25">
      <c r="A453" t="s">
        <v>930</v>
      </c>
      <c r="B453" t="s">
        <v>149</v>
      </c>
      <c r="C453" t="s">
        <v>64</v>
      </c>
      <c r="D453">
        <v>51.52</v>
      </c>
      <c r="E453">
        <v>11.852</v>
      </c>
      <c r="F453" s="4">
        <v>3212.5</v>
      </c>
      <c r="G453">
        <v>3400</v>
      </c>
      <c r="H453">
        <v>3025</v>
      </c>
      <c r="I453" s="69" t="s">
        <v>87</v>
      </c>
      <c r="J453" s="69"/>
      <c r="K453" s="91" t="s">
        <v>206</v>
      </c>
      <c r="L453" s="69" t="s">
        <v>8</v>
      </c>
      <c r="M453" t="s">
        <v>10</v>
      </c>
      <c r="N453" s="69"/>
      <c r="O453" t="s">
        <v>67</v>
      </c>
      <c r="P453" t="s">
        <v>221</v>
      </c>
      <c r="Q453"/>
      <c r="R453"/>
      <c r="S453"/>
    </row>
    <row r="454" spans="1:19" s="5" customFormat="1" x14ac:dyDescent="0.25">
      <c r="A454" t="s">
        <v>930</v>
      </c>
      <c r="B454" t="s">
        <v>149</v>
      </c>
      <c r="C454" t="s">
        <v>64</v>
      </c>
      <c r="D454">
        <v>51.52</v>
      </c>
      <c r="E454">
        <v>11.852</v>
      </c>
      <c r="F454" s="4">
        <v>3204</v>
      </c>
      <c r="G454">
        <v>3237</v>
      </c>
      <c r="H454">
        <v>3171</v>
      </c>
      <c r="I454" s="69" t="s">
        <v>87</v>
      </c>
      <c r="J454" s="69"/>
      <c r="K454" s="91" t="s">
        <v>206</v>
      </c>
      <c r="L454" s="69" t="s">
        <v>8</v>
      </c>
      <c r="M454" t="s">
        <v>10</v>
      </c>
      <c r="N454" s="69"/>
      <c r="O454" t="s">
        <v>56</v>
      </c>
      <c r="P454" t="s">
        <v>222</v>
      </c>
      <c r="Q454"/>
      <c r="R454"/>
      <c r="S454"/>
    </row>
    <row r="455" spans="1:19" s="5" customFormat="1" x14ac:dyDescent="0.25">
      <c r="A455" t="s">
        <v>930</v>
      </c>
      <c r="B455" t="s">
        <v>149</v>
      </c>
      <c r="C455" t="s">
        <v>64</v>
      </c>
      <c r="D455">
        <v>51.52</v>
      </c>
      <c r="E455">
        <v>11.852</v>
      </c>
      <c r="F455" s="4">
        <v>3212.5</v>
      </c>
      <c r="G455">
        <v>3400</v>
      </c>
      <c r="H455">
        <v>3025</v>
      </c>
      <c r="I455" s="69" t="s">
        <v>173</v>
      </c>
      <c r="J455" s="69"/>
      <c r="K455" s="91" t="s">
        <v>206</v>
      </c>
      <c r="L455" s="69" t="s">
        <v>8</v>
      </c>
      <c r="M455" t="s">
        <v>10</v>
      </c>
      <c r="N455" s="69"/>
      <c r="O455" t="s">
        <v>67</v>
      </c>
      <c r="P455" t="s">
        <v>223</v>
      </c>
      <c r="Q455"/>
      <c r="R455"/>
      <c r="S455"/>
    </row>
    <row r="456" spans="1:19" s="5" customFormat="1" x14ac:dyDescent="0.25">
      <c r="A456" t="s">
        <v>930</v>
      </c>
      <c r="B456" t="s">
        <v>149</v>
      </c>
      <c r="C456" t="s">
        <v>64</v>
      </c>
      <c r="D456">
        <v>51.52</v>
      </c>
      <c r="E456">
        <v>11.852</v>
      </c>
      <c r="F456" s="4">
        <v>3212.5</v>
      </c>
      <c r="G456">
        <v>3400</v>
      </c>
      <c r="H456">
        <v>3025</v>
      </c>
      <c r="I456" s="69" t="s">
        <v>224</v>
      </c>
      <c r="J456" s="69"/>
      <c r="K456" s="91" t="s">
        <v>206</v>
      </c>
      <c r="L456" s="69" t="s">
        <v>8</v>
      </c>
      <c r="M456" t="s">
        <v>10</v>
      </c>
      <c r="N456" s="69"/>
      <c r="O456" t="s">
        <v>67</v>
      </c>
      <c r="P456" t="s">
        <v>225</v>
      </c>
      <c r="Q456"/>
      <c r="R456"/>
      <c r="S456"/>
    </row>
    <row r="457" spans="1:19" s="5" customFormat="1" x14ac:dyDescent="0.25">
      <c r="A457" t="s">
        <v>930</v>
      </c>
      <c r="B457" t="s">
        <v>149</v>
      </c>
      <c r="C457" t="s">
        <v>64</v>
      </c>
      <c r="D457">
        <v>51.52</v>
      </c>
      <c r="E457">
        <v>11.852</v>
      </c>
      <c r="F457" s="4">
        <v>3212.5</v>
      </c>
      <c r="G457">
        <v>3400</v>
      </c>
      <c r="H457">
        <v>3025</v>
      </c>
      <c r="I457" s="69" t="s">
        <v>30</v>
      </c>
      <c r="J457" s="69"/>
      <c r="K457" s="91" t="s">
        <v>206</v>
      </c>
      <c r="L457" s="69" t="s">
        <v>8</v>
      </c>
      <c r="M457" t="s">
        <v>10</v>
      </c>
      <c r="N457" s="69"/>
      <c r="O457" t="s">
        <v>67</v>
      </c>
      <c r="P457" t="s">
        <v>226</v>
      </c>
      <c r="Q457"/>
      <c r="R457"/>
      <c r="S457"/>
    </row>
    <row r="458" spans="1:19" s="5" customFormat="1" x14ac:dyDescent="0.25">
      <c r="A458" t="s">
        <v>930</v>
      </c>
      <c r="B458" t="s">
        <v>149</v>
      </c>
      <c r="C458" t="s">
        <v>64</v>
      </c>
      <c r="D458">
        <v>51.52</v>
      </c>
      <c r="E458">
        <v>11.852</v>
      </c>
      <c r="F458" s="4">
        <v>3302</v>
      </c>
      <c r="G458">
        <v>3339</v>
      </c>
      <c r="H458">
        <v>3265</v>
      </c>
      <c r="I458" s="69" t="s">
        <v>227</v>
      </c>
      <c r="J458" s="69"/>
      <c r="K458" s="91" t="s">
        <v>206</v>
      </c>
      <c r="L458" s="69" t="s">
        <v>8</v>
      </c>
      <c r="M458" t="s">
        <v>10</v>
      </c>
      <c r="N458" s="69"/>
      <c r="O458" t="s">
        <v>56</v>
      </c>
      <c r="P458" t="s">
        <v>228</v>
      </c>
      <c r="Q458"/>
      <c r="R458"/>
      <c r="S458"/>
    </row>
    <row r="459" spans="1:19" s="5" customFormat="1" x14ac:dyDescent="0.25">
      <c r="A459" t="s">
        <v>930</v>
      </c>
      <c r="B459" t="s">
        <v>149</v>
      </c>
      <c r="C459" t="s">
        <v>64</v>
      </c>
      <c r="D459">
        <v>51.52</v>
      </c>
      <c r="E459">
        <v>11.852</v>
      </c>
      <c r="F459" s="4">
        <v>3212.5</v>
      </c>
      <c r="G459">
        <v>3400</v>
      </c>
      <c r="H459">
        <v>3025</v>
      </c>
      <c r="I459" s="69" t="s">
        <v>101</v>
      </c>
      <c r="J459" s="69"/>
      <c r="K459" s="91" t="s">
        <v>206</v>
      </c>
      <c r="L459" s="69" t="s">
        <v>8</v>
      </c>
      <c r="M459" t="s">
        <v>20</v>
      </c>
      <c r="N459" s="69"/>
      <c r="O459" t="s">
        <v>67</v>
      </c>
      <c r="P459" t="s">
        <v>229</v>
      </c>
      <c r="Q459"/>
      <c r="R459"/>
      <c r="S459"/>
    </row>
    <row r="460" spans="1:19" s="5" customFormat="1" x14ac:dyDescent="0.25">
      <c r="A460" t="s">
        <v>930</v>
      </c>
      <c r="B460" t="s">
        <v>149</v>
      </c>
      <c r="C460" t="s">
        <v>64</v>
      </c>
      <c r="D460">
        <v>51.52</v>
      </c>
      <c r="E460">
        <v>11.852</v>
      </c>
      <c r="F460" s="4">
        <v>3212.5</v>
      </c>
      <c r="G460">
        <v>3400</v>
      </c>
      <c r="H460">
        <v>3025</v>
      </c>
      <c r="I460" s="69" t="s">
        <v>101</v>
      </c>
      <c r="J460" s="69"/>
      <c r="K460" s="91" t="s">
        <v>206</v>
      </c>
      <c r="L460" s="69" t="s">
        <v>8</v>
      </c>
      <c r="M460" t="s">
        <v>20</v>
      </c>
      <c r="N460" s="69"/>
      <c r="O460" t="s">
        <v>67</v>
      </c>
      <c r="P460" t="s">
        <v>230</v>
      </c>
      <c r="Q460"/>
      <c r="R460"/>
      <c r="S460"/>
    </row>
    <row r="461" spans="1:19" s="5" customFormat="1" x14ac:dyDescent="0.25">
      <c r="A461" t="s">
        <v>936</v>
      </c>
      <c r="B461" t="s">
        <v>158</v>
      </c>
      <c r="C461" t="s">
        <v>64</v>
      </c>
      <c r="D461">
        <v>51.422499000000002</v>
      </c>
      <c r="E461">
        <v>11.675738000000001</v>
      </c>
      <c r="F461" s="4">
        <v>3223</v>
      </c>
      <c r="G461">
        <v>3360</v>
      </c>
      <c r="H461">
        <v>3086</v>
      </c>
      <c r="I461" s="69" t="s">
        <v>33</v>
      </c>
      <c r="J461" s="69" t="s">
        <v>231</v>
      </c>
      <c r="K461" s="91" t="s">
        <v>206</v>
      </c>
      <c r="L461" s="69" t="s">
        <v>8</v>
      </c>
      <c r="M461" t="s">
        <v>20</v>
      </c>
      <c r="N461" s="69" t="s">
        <v>60</v>
      </c>
      <c r="O461" t="s">
        <v>56</v>
      </c>
      <c r="P461" t="s">
        <v>232</v>
      </c>
      <c r="Q461" t="s">
        <v>233</v>
      </c>
      <c r="R461"/>
      <c r="S461"/>
    </row>
    <row r="462" spans="1:19" s="5" customFormat="1" x14ac:dyDescent="0.25">
      <c r="A462" t="s">
        <v>930</v>
      </c>
      <c r="B462" t="s">
        <v>149</v>
      </c>
      <c r="C462" t="s">
        <v>64</v>
      </c>
      <c r="D462">
        <v>51.52</v>
      </c>
      <c r="E462">
        <v>11.852</v>
      </c>
      <c r="F462" s="4">
        <v>3212.5</v>
      </c>
      <c r="G462">
        <v>3400</v>
      </c>
      <c r="H462">
        <v>3025</v>
      </c>
      <c r="I462" s="69" t="s">
        <v>33</v>
      </c>
      <c r="J462" s="69"/>
      <c r="K462" s="91" t="s">
        <v>206</v>
      </c>
      <c r="L462" s="69" t="s">
        <v>8</v>
      </c>
      <c r="M462" t="s">
        <v>20</v>
      </c>
      <c r="N462" s="69"/>
      <c r="O462" t="s">
        <v>67</v>
      </c>
      <c r="P462" t="s">
        <v>234</v>
      </c>
      <c r="Q462"/>
      <c r="R462"/>
      <c r="S462"/>
    </row>
    <row r="463" spans="1:19" s="5" customFormat="1" x14ac:dyDescent="0.25">
      <c r="A463" t="s">
        <v>930</v>
      </c>
      <c r="B463" t="s">
        <v>149</v>
      </c>
      <c r="C463" t="s">
        <v>64</v>
      </c>
      <c r="D463">
        <v>51.52</v>
      </c>
      <c r="E463">
        <v>11.852</v>
      </c>
      <c r="F463" s="4">
        <v>3273</v>
      </c>
      <c r="G463">
        <v>3310</v>
      </c>
      <c r="H463">
        <v>3236</v>
      </c>
      <c r="I463" s="69" t="s">
        <v>235</v>
      </c>
      <c r="J463" s="69"/>
      <c r="K463" s="91" t="s">
        <v>206</v>
      </c>
      <c r="L463" s="69" t="s">
        <v>8</v>
      </c>
      <c r="M463" t="s">
        <v>10</v>
      </c>
      <c r="N463" s="69"/>
      <c r="O463" t="s">
        <v>56</v>
      </c>
      <c r="P463" t="s">
        <v>236</v>
      </c>
      <c r="Q463"/>
      <c r="R463"/>
      <c r="S463"/>
    </row>
    <row r="464" spans="1:19" x14ac:dyDescent="0.25">
      <c r="A464" t="s">
        <v>930</v>
      </c>
      <c r="B464" t="s">
        <v>149</v>
      </c>
      <c r="C464" t="s">
        <v>64</v>
      </c>
      <c r="D464">
        <v>51.52</v>
      </c>
      <c r="E464">
        <v>11.852</v>
      </c>
      <c r="F464" s="4">
        <v>3212.5</v>
      </c>
      <c r="G464">
        <v>3400</v>
      </c>
      <c r="H464">
        <v>3025</v>
      </c>
      <c r="I464" s="69" t="s">
        <v>235</v>
      </c>
      <c r="K464" s="91" t="s">
        <v>206</v>
      </c>
      <c r="L464" s="69" t="s">
        <v>8</v>
      </c>
      <c r="M464" t="s">
        <v>10</v>
      </c>
      <c r="O464" t="s">
        <v>67</v>
      </c>
      <c r="P464" t="s">
        <v>237</v>
      </c>
    </row>
    <row r="465" spans="1:19" s="5" customFormat="1" x14ac:dyDescent="0.25">
      <c r="A465" t="s">
        <v>930</v>
      </c>
      <c r="B465" t="s">
        <v>149</v>
      </c>
      <c r="C465" t="s">
        <v>64</v>
      </c>
      <c r="D465">
        <v>51.52</v>
      </c>
      <c r="E465">
        <v>11.852</v>
      </c>
      <c r="F465" s="4">
        <v>3212.5</v>
      </c>
      <c r="G465">
        <v>3400</v>
      </c>
      <c r="H465">
        <v>3025</v>
      </c>
      <c r="I465" s="69" t="s">
        <v>235</v>
      </c>
      <c r="J465" s="69"/>
      <c r="K465" s="91" t="s">
        <v>206</v>
      </c>
      <c r="L465" s="69" t="s">
        <v>8</v>
      </c>
      <c r="M465" t="s">
        <v>10</v>
      </c>
      <c r="N465" s="69"/>
      <c r="O465" t="s">
        <v>67</v>
      </c>
      <c r="P465" t="s">
        <v>238</v>
      </c>
      <c r="Q465"/>
      <c r="R465"/>
      <c r="S465"/>
    </row>
    <row r="466" spans="1:19" x14ac:dyDescent="0.25">
      <c r="A466" t="s">
        <v>944</v>
      </c>
      <c r="B466" t="s">
        <v>239</v>
      </c>
      <c r="C466" t="s">
        <v>64</v>
      </c>
      <c r="D466">
        <v>51.520004999999998</v>
      </c>
      <c r="E466">
        <v>11.852406999999999</v>
      </c>
      <c r="F466" s="4">
        <v>3212.5</v>
      </c>
      <c r="G466">
        <v>3400</v>
      </c>
      <c r="H466">
        <v>3025</v>
      </c>
      <c r="I466" s="69" t="s">
        <v>240</v>
      </c>
      <c r="J466" s="69" t="s">
        <v>241</v>
      </c>
      <c r="K466" s="91" t="s">
        <v>206</v>
      </c>
      <c r="L466" s="69" t="s">
        <v>8</v>
      </c>
      <c r="M466" t="s">
        <v>10</v>
      </c>
      <c r="N466" s="69" t="s">
        <v>60</v>
      </c>
      <c r="P466" t="s">
        <v>242</v>
      </c>
      <c r="Q466" t="s">
        <v>243</v>
      </c>
    </row>
    <row r="467" spans="1:19" x14ac:dyDescent="0.25">
      <c r="A467" t="s">
        <v>930</v>
      </c>
      <c r="B467" t="s">
        <v>149</v>
      </c>
      <c r="C467" t="s">
        <v>64</v>
      </c>
      <c r="D467">
        <v>51.52</v>
      </c>
      <c r="E467">
        <v>11.852</v>
      </c>
      <c r="F467" s="4">
        <v>3274</v>
      </c>
      <c r="G467">
        <v>3330</v>
      </c>
      <c r="H467">
        <v>3218</v>
      </c>
      <c r="I467" s="69" t="s">
        <v>55</v>
      </c>
      <c r="K467" s="91" t="s">
        <v>206</v>
      </c>
      <c r="L467" s="69" t="s">
        <v>8</v>
      </c>
      <c r="M467" t="s">
        <v>15</v>
      </c>
      <c r="O467" t="s">
        <v>56</v>
      </c>
      <c r="P467" t="s">
        <v>244</v>
      </c>
    </row>
    <row r="468" spans="1:19" s="5" customFormat="1" x14ac:dyDescent="0.25">
      <c r="A468" t="s">
        <v>930</v>
      </c>
      <c r="B468" t="s">
        <v>149</v>
      </c>
      <c r="C468" t="s">
        <v>64</v>
      </c>
      <c r="D468">
        <v>51.52</v>
      </c>
      <c r="E468">
        <v>11.852</v>
      </c>
      <c r="F468" s="4">
        <v>3212.5</v>
      </c>
      <c r="G468">
        <v>3400</v>
      </c>
      <c r="H468">
        <v>3025</v>
      </c>
      <c r="I468" s="69" t="s">
        <v>45</v>
      </c>
      <c r="J468" s="69"/>
      <c r="K468" s="91" t="s">
        <v>206</v>
      </c>
      <c r="L468" s="69" t="s">
        <v>8</v>
      </c>
      <c r="M468" t="s">
        <v>20</v>
      </c>
      <c r="N468" s="69"/>
      <c r="O468" t="s">
        <v>67</v>
      </c>
      <c r="P468" t="s">
        <v>245</v>
      </c>
      <c r="Q468"/>
      <c r="R468"/>
      <c r="S468"/>
    </row>
    <row r="469" spans="1:19" s="5" customFormat="1" x14ac:dyDescent="0.25">
      <c r="A469" t="s">
        <v>930</v>
      </c>
      <c r="B469" t="s">
        <v>149</v>
      </c>
      <c r="C469" t="s">
        <v>64</v>
      </c>
      <c r="D469">
        <v>51.52</v>
      </c>
      <c r="E469">
        <v>11.852</v>
      </c>
      <c r="F469" s="4">
        <v>3212.5</v>
      </c>
      <c r="G469">
        <v>3400</v>
      </c>
      <c r="H469">
        <v>3025</v>
      </c>
      <c r="I469" s="69" t="s">
        <v>203</v>
      </c>
      <c r="J469" s="69"/>
      <c r="K469" s="91" t="s">
        <v>206</v>
      </c>
      <c r="L469" s="69" t="s">
        <v>8</v>
      </c>
      <c r="M469" t="s">
        <v>10</v>
      </c>
      <c r="N469" s="69"/>
      <c r="O469" t="s">
        <v>67</v>
      </c>
      <c r="P469" t="s">
        <v>246</v>
      </c>
      <c r="Q469"/>
      <c r="R469"/>
      <c r="S469"/>
    </row>
    <row r="470" spans="1:19" s="5" customFormat="1" x14ac:dyDescent="0.25">
      <c r="A470" s="5" t="s">
        <v>247</v>
      </c>
      <c r="D470" s="5">
        <f>AVERAGE(D440:D469)</f>
        <v>51.516750133333325</v>
      </c>
      <c r="E470" s="5">
        <f t="shared" ref="E470:H470" si="17">AVERAGE(E440:E469)</f>
        <v>11.846138166666663</v>
      </c>
      <c r="F470" s="5">
        <f t="shared" si="17"/>
        <v>3222.4666666666667</v>
      </c>
      <c r="G470" s="5">
        <f t="shared" si="17"/>
        <v>3383.6666666666665</v>
      </c>
      <c r="H470" s="5">
        <f t="shared" si="17"/>
        <v>3061.2666666666669</v>
      </c>
      <c r="I470" s="69"/>
      <c r="J470" s="69"/>
      <c r="K470" s="91"/>
      <c r="L470" s="69"/>
      <c r="M470"/>
      <c r="N470" s="69"/>
      <c r="O470"/>
      <c r="P470"/>
      <c r="Q470"/>
      <c r="R470"/>
      <c r="S470"/>
    </row>
    <row r="471" spans="1:19" x14ac:dyDescent="0.25">
      <c r="C471" s="57"/>
      <c r="D471" s="55"/>
      <c r="E471" s="55"/>
      <c r="F471" s="57"/>
    </row>
    <row r="472" spans="1:19" s="5" customFormat="1" ht="30" x14ac:dyDescent="0.25">
      <c r="A472" s="1" t="s">
        <v>1006</v>
      </c>
      <c r="B472" s="1" t="s">
        <v>0</v>
      </c>
      <c r="C472" s="1" t="s">
        <v>1</v>
      </c>
      <c r="D472" s="1" t="s">
        <v>2</v>
      </c>
      <c r="E472" s="1" t="s">
        <v>3</v>
      </c>
      <c r="F472" s="2" t="s">
        <v>986</v>
      </c>
      <c r="G472" s="1" t="s">
        <v>987</v>
      </c>
      <c r="H472" s="1" t="s">
        <v>988</v>
      </c>
      <c r="I472" s="1" t="s">
        <v>989</v>
      </c>
      <c r="J472" s="1" t="s">
        <v>990</v>
      </c>
      <c r="K472" s="1" t="s">
        <v>991</v>
      </c>
      <c r="L472" s="1" t="s">
        <v>992</v>
      </c>
      <c r="M472" s="1" t="s">
        <v>993</v>
      </c>
      <c r="N472" s="1" t="s">
        <v>4</v>
      </c>
      <c r="O472" s="1" t="s">
        <v>994</v>
      </c>
      <c r="P472" s="1" t="s">
        <v>995</v>
      </c>
      <c r="Q472" s="1" t="s">
        <v>996</v>
      </c>
      <c r="R472"/>
      <c r="S472"/>
    </row>
    <row r="473" spans="1:19" s="5" customFormat="1" x14ac:dyDescent="0.25">
      <c r="A473" t="s">
        <v>930</v>
      </c>
      <c r="B473" t="s">
        <v>259</v>
      </c>
      <c r="C473" t="s">
        <v>64</v>
      </c>
      <c r="D473">
        <v>51.79</v>
      </c>
      <c r="E473">
        <v>11.14</v>
      </c>
      <c r="F473" s="4">
        <v>3675</v>
      </c>
      <c r="G473">
        <v>3950</v>
      </c>
      <c r="H473">
        <v>3400</v>
      </c>
      <c r="I473" s="69" t="s">
        <v>66</v>
      </c>
      <c r="J473" s="69"/>
      <c r="K473" s="91" t="s">
        <v>154</v>
      </c>
      <c r="L473" s="69" t="s">
        <v>8</v>
      </c>
      <c r="M473" t="s">
        <v>10</v>
      </c>
      <c r="N473" s="69"/>
      <c r="O473" t="s">
        <v>67</v>
      </c>
      <c r="P473" t="s">
        <v>260</v>
      </c>
      <c r="Q473"/>
      <c r="R473"/>
      <c r="S473"/>
    </row>
    <row r="474" spans="1:19" s="5" customFormat="1" x14ac:dyDescent="0.25">
      <c r="A474" t="s">
        <v>930</v>
      </c>
      <c r="B474" t="s">
        <v>261</v>
      </c>
      <c r="C474" t="s">
        <v>64</v>
      </c>
      <c r="D474">
        <v>51.791600000000003</v>
      </c>
      <c r="E474">
        <v>11.1472</v>
      </c>
      <c r="F474" s="4">
        <v>3675</v>
      </c>
      <c r="G474">
        <v>3950</v>
      </c>
      <c r="H474">
        <v>3400</v>
      </c>
      <c r="I474" s="69" t="s">
        <v>66</v>
      </c>
      <c r="J474" s="69"/>
      <c r="K474" s="91" t="s">
        <v>154</v>
      </c>
      <c r="L474" s="69" t="s">
        <v>8</v>
      </c>
      <c r="M474" t="s">
        <v>10</v>
      </c>
      <c r="N474" s="69"/>
      <c r="O474" t="s">
        <v>67</v>
      </c>
      <c r="P474" t="s">
        <v>262</v>
      </c>
      <c r="Q474"/>
      <c r="R474"/>
      <c r="S474"/>
    </row>
    <row r="475" spans="1:19" s="5" customFormat="1" x14ac:dyDescent="0.25">
      <c r="A475" t="s">
        <v>930</v>
      </c>
      <c r="B475" t="s">
        <v>259</v>
      </c>
      <c r="C475" t="s">
        <v>64</v>
      </c>
      <c r="D475">
        <v>51.79</v>
      </c>
      <c r="E475">
        <v>11.14</v>
      </c>
      <c r="F475" s="4">
        <v>3675</v>
      </c>
      <c r="G475">
        <v>3950</v>
      </c>
      <c r="H475">
        <v>3400</v>
      </c>
      <c r="I475" s="69" t="s">
        <v>81</v>
      </c>
      <c r="J475" s="69"/>
      <c r="K475" s="91" t="s">
        <v>154</v>
      </c>
      <c r="L475" s="69" t="s">
        <v>8</v>
      </c>
      <c r="M475" t="s">
        <v>20</v>
      </c>
      <c r="N475" s="69"/>
      <c r="O475" t="s">
        <v>67</v>
      </c>
      <c r="P475" t="s">
        <v>263</v>
      </c>
      <c r="Q475"/>
      <c r="R475"/>
      <c r="S475"/>
    </row>
    <row r="476" spans="1:19" s="5" customFormat="1" x14ac:dyDescent="0.25">
      <c r="A476" t="s">
        <v>930</v>
      </c>
      <c r="B476" t="s">
        <v>259</v>
      </c>
      <c r="C476" t="s">
        <v>64</v>
      </c>
      <c r="D476">
        <v>51.79</v>
      </c>
      <c r="E476">
        <v>11.14</v>
      </c>
      <c r="F476" s="4">
        <v>3575</v>
      </c>
      <c r="G476">
        <v>3640</v>
      </c>
      <c r="H476">
        <v>3510</v>
      </c>
      <c r="I476" s="69" t="s">
        <v>83</v>
      </c>
      <c r="J476" s="69"/>
      <c r="K476" s="91" t="s">
        <v>154</v>
      </c>
      <c r="L476" s="69" t="s">
        <v>8</v>
      </c>
      <c r="M476" t="s">
        <v>20</v>
      </c>
      <c r="N476" s="69"/>
      <c r="O476" t="s">
        <v>56</v>
      </c>
      <c r="P476" t="s">
        <v>264</v>
      </c>
      <c r="Q476"/>
      <c r="R476"/>
      <c r="S476"/>
    </row>
    <row r="477" spans="1:19" s="5" customFormat="1" x14ac:dyDescent="0.25">
      <c r="A477" t="s">
        <v>930</v>
      </c>
      <c r="B477" t="s">
        <v>261</v>
      </c>
      <c r="C477" t="s">
        <v>64</v>
      </c>
      <c r="D477">
        <v>51.791600000000003</v>
      </c>
      <c r="E477">
        <v>11.1472</v>
      </c>
      <c r="F477" s="4">
        <v>3675</v>
      </c>
      <c r="G477">
        <v>3950</v>
      </c>
      <c r="H477">
        <v>3400</v>
      </c>
      <c r="I477" s="69" t="s">
        <v>30</v>
      </c>
      <c r="J477" s="69"/>
      <c r="K477" s="91" t="s">
        <v>154</v>
      </c>
      <c r="L477" s="69" t="s">
        <v>8</v>
      </c>
      <c r="M477" t="s">
        <v>10</v>
      </c>
      <c r="N477" s="69"/>
      <c r="O477" t="s">
        <v>67</v>
      </c>
      <c r="P477" t="s">
        <v>265</v>
      </c>
      <c r="Q477"/>
      <c r="R477"/>
      <c r="S477"/>
    </row>
    <row r="478" spans="1:19" s="5" customFormat="1" x14ac:dyDescent="0.25">
      <c r="A478" t="s">
        <v>930</v>
      </c>
      <c r="B478" t="s">
        <v>261</v>
      </c>
      <c r="C478" t="s">
        <v>64</v>
      </c>
      <c r="D478">
        <v>51.791600000000003</v>
      </c>
      <c r="E478">
        <v>11.1472</v>
      </c>
      <c r="F478" s="4">
        <v>3675</v>
      </c>
      <c r="G478">
        <v>3950</v>
      </c>
      <c r="H478">
        <v>3400</v>
      </c>
      <c r="I478" s="69" t="s">
        <v>30</v>
      </c>
      <c r="J478" s="69"/>
      <c r="K478" s="91" t="s">
        <v>154</v>
      </c>
      <c r="L478" s="69" t="s">
        <v>8</v>
      </c>
      <c r="M478" t="s">
        <v>10</v>
      </c>
      <c r="N478" s="69"/>
      <c r="O478" t="s">
        <v>67</v>
      </c>
      <c r="P478" t="s">
        <v>266</v>
      </c>
      <c r="Q478"/>
      <c r="R478"/>
      <c r="S478"/>
    </row>
    <row r="479" spans="1:19" s="5" customFormat="1" x14ac:dyDescent="0.25">
      <c r="A479" t="s">
        <v>930</v>
      </c>
      <c r="B479" t="s">
        <v>261</v>
      </c>
      <c r="C479" t="s">
        <v>64</v>
      </c>
      <c r="D479">
        <v>51.791600000000003</v>
      </c>
      <c r="E479">
        <v>11.1472</v>
      </c>
      <c r="F479" s="4">
        <v>3660</v>
      </c>
      <c r="G479">
        <v>3700</v>
      </c>
      <c r="H479">
        <v>3620</v>
      </c>
      <c r="I479" s="69" t="s">
        <v>139</v>
      </c>
      <c r="J479" s="69"/>
      <c r="K479" s="91" t="s">
        <v>154</v>
      </c>
      <c r="L479" s="69" t="s">
        <v>8</v>
      </c>
      <c r="M479" t="s">
        <v>20</v>
      </c>
      <c r="N479" s="69"/>
      <c r="O479" t="s">
        <v>56</v>
      </c>
      <c r="P479" t="s">
        <v>267</v>
      </c>
      <c r="Q479"/>
      <c r="R479"/>
      <c r="S479"/>
    </row>
    <row r="480" spans="1:19" s="5" customFormat="1" x14ac:dyDescent="0.25">
      <c r="A480" t="s">
        <v>930</v>
      </c>
      <c r="B480" t="s">
        <v>259</v>
      </c>
      <c r="C480" t="s">
        <v>64</v>
      </c>
      <c r="D480">
        <v>51.79</v>
      </c>
      <c r="E480">
        <v>11.14</v>
      </c>
      <c r="F480" s="4">
        <v>3415</v>
      </c>
      <c r="G480">
        <v>3460</v>
      </c>
      <c r="H480">
        <v>3370</v>
      </c>
      <c r="I480" s="69" t="s">
        <v>33</v>
      </c>
      <c r="J480" s="69"/>
      <c r="K480" s="91" t="s">
        <v>154</v>
      </c>
      <c r="L480" s="69" t="s">
        <v>8</v>
      </c>
      <c r="M480" t="s">
        <v>20</v>
      </c>
      <c r="N480" s="69"/>
      <c r="O480" t="s">
        <v>56</v>
      </c>
      <c r="P480" t="s">
        <v>268</v>
      </c>
      <c r="Q480"/>
      <c r="R480"/>
      <c r="S480"/>
    </row>
    <row r="481" spans="1:19" x14ac:dyDescent="0.25">
      <c r="A481" t="s">
        <v>930</v>
      </c>
      <c r="B481" t="s">
        <v>269</v>
      </c>
      <c r="C481" t="s">
        <v>64</v>
      </c>
      <c r="D481">
        <v>51.791600000000003</v>
      </c>
      <c r="E481">
        <v>11.1472</v>
      </c>
      <c r="F481" s="4">
        <v>3675</v>
      </c>
      <c r="G481">
        <v>3950</v>
      </c>
      <c r="H481">
        <v>3400</v>
      </c>
      <c r="I481" s="69" t="s">
        <v>105</v>
      </c>
      <c r="K481" s="91" t="s">
        <v>154</v>
      </c>
      <c r="L481" s="69" t="s">
        <v>8</v>
      </c>
      <c r="M481" t="s">
        <v>20</v>
      </c>
      <c r="O481" t="s">
        <v>67</v>
      </c>
      <c r="P481" t="s">
        <v>270</v>
      </c>
    </row>
    <row r="482" spans="1:19" s="5" customFormat="1" x14ac:dyDescent="0.25">
      <c r="A482" t="s">
        <v>930</v>
      </c>
      <c r="B482" t="s">
        <v>259</v>
      </c>
      <c r="C482" t="s">
        <v>64</v>
      </c>
      <c r="D482">
        <v>51.79</v>
      </c>
      <c r="E482">
        <v>11.14</v>
      </c>
      <c r="F482" s="4">
        <v>3575</v>
      </c>
      <c r="G482">
        <v>3640</v>
      </c>
      <c r="H482">
        <v>3510</v>
      </c>
      <c r="I482" s="69" t="s">
        <v>107</v>
      </c>
      <c r="J482" s="69"/>
      <c r="K482" s="91" t="s">
        <v>154</v>
      </c>
      <c r="L482" s="69" t="s">
        <v>8</v>
      </c>
      <c r="M482" t="s">
        <v>20</v>
      </c>
      <c r="N482" s="69"/>
      <c r="O482" t="s">
        <v>56</v>
      </c>
      <c r="P482" t="s">
        <v>271</v>
      </c>
      <c r="Q482"/>
      <c r="R482"/>
      <c r="S482"/>
    </row>
    <row r="483" spans="1:19" x14ac:dyDescent="0.25">
      <c r="A483" t="s">
        <v>930</v>
      </c>
      <c r="B483" t="s">
        <v>261</v>
      </c>
      <c r="C483" t="s">
        <v>64</v>
      </c>
      <c r="D483">
        <v>51.791600000000003</v>
      </c>
      <c r="E483">
        <v>11.1472</v>
      </c>
      <c r="F483" s="4">
        <v>3675</v>
      </c>
      <c r="G483">
        <v>3950</v>
      </c>
      <c r="H483">
        <v>3400</v>
      </c>
      <c r="I483" s="69" t="s">
        <v>272</v>
      </c>
      <c r="K483" s="91" t="s">
        <v>154</v>
      </c>
      <c r="L483" s="69" t="s">
        <v>8</v>
      </c>
      <c r="M483" t="s">
        <v>15</v>
      </c>
      <c r="O483" t="s">
        <v>67</v>
      </c>
      <c r="P483" t="s">
        <v>273</v>
      </c>
    </row>
    <row r="484" spans="1:19" x14ac:dyDescent="0.25">
      <c r="A484" t="s">
        <v>930</v>
      </c>
      <c r="B484" t="s">
        <v>261</v>
      </c>
      <c r="C484" t="s">
        <v>64</v>
      </c>
      <c r="D484">
        <v>51.791600000000003</v>
      </c>
      <c r="E484">
        <v>11.1472</v>
      </c>
      <c r="F484" s="4">
        <v>3675</v>
      </c>
      <c r="G484">
        <v>3950</v>
      </c>
      <c r="H484">
        <v>3400</v>
      </c>
      <c r="I484" s="69" t="s">
        <v>274</v>
      </c>
      <c r="K484" s="91" t="s">
        <v>154</v>
      </c>
      <c r="L484" s="69" t="s">
        <v>8</v>
      </c>
      <c r="M484" t="s">
        <v>15</v>
      </c>
      <c r="O484" t="s">
        <v>67</v>
      </c>
      <c r="P484" t="s">
        <v>275</v>
      </c>
    </row>
    <row r="485" spans="1:19" s="5" customFormat="1" x14ac:dyDescent="0.25">
      <c r="A485" t="s">
        <v>930</v>
      </c>
      <c r="B485" t="s">
        <v>261</v>
      </c>
      <c r="C485" t="s">
        <v>64</v>
      </c>
      <c r="D485">
        <v>51.791600000000003</v>
      </c>
      <c r="E485">
        <v>11.1472</v>
      </c>
      <c r="F485" s="4">
        <v>3675</v>
      </c>
      <c r="G485">
        <v>3950</v>
      </c>
      <c r="H485">
        <v>3400</v>
      </c>
      <c r="I485" s="69" t="s">
        <v>276</v>
      </c>
      <c r="J485" s="69"/>
      <c r="K485" s="91" t="s">
        <v>154</v>
      </c>
      <c r="L485" s="69" t="s">
        <v>8</v>
      </c>
      <c r="M485" t="s">
        <v>20</v>
      </c>
      <c r="N485" s="69"/>
      <c r="O485" t="s">
        <v>67</v>
      </c>
      <c r="P485" t="s">
        <v>277</v>
      </c>
      <c r="Q485"/>
      <c r="R485"/>
      <c r="S485"/>
    </row>
    <row r="486" spans="1:19" s="5" customFormat="1" x14ac:dyDescent="0.25">
      <c r="A486" t="s">
        <v>930</v>
      </c>
      <c r="B486" t="s">
        <v>259</v>
      </c>
      <c r="C486" t="s">
        <v>64</v>
      </c>
      <c r="D486">
        <v>51.79</v>
      </c>
      <c r="E486">
        <v>11.14</v>
      </c>
      <c r="F486" s="4">
        <v>3670</v>
      </c>
      <c r="G486">
        <v>3710</v>
      </c>
      <c r="H486">
        <v>3630</v>
      </c>
      <c r="I486" s="69" t="s">
        <v>146</v>
      </c>
      <c r="J486" s="69"/>
      <c r="K486" s="91" t="s">
        <v>154</v>
      </c>
      <c r="L486" s="69" t="s">
        <v>8</v>
      </c>
      <c r="M486" t="s">
        <v>10</v>
      </c>
      <c r="N486" s="69"/>
      <c r="O486" t="s">
        <v>56</v>
      </c>
      <c r="P486" t="s">
        <v>278</v>
      </c>
      <c r="Q486"/>
      <c r="R486"/>
      <c r="S486"/>
    </row>
    <row r="487" spans="1:19" s="5" customFormat="1" x14ac:dyDescent="0.25">
      <c r="A487" s="5" t="s">
        <v>279</v>
      </c>
      <c r="D487" s="5">
        <f>AVERAGE(D473:D486)</f>
        <v>51.790914285714287</v>
      </c>
      <c r="E487" s="5">
        <f t="shared" ref="E487" si="18">AVERAGE(E473:E486)</f>
        <v>11.144114285714286</v>
      </c>
      <c r="F487" s="5">
        <f>AVERAGE(F473:F486)</f>
        <v>3640.7142857142858</v>
      </c>
      <c r="G487" s="5">
        <f t="shared" ref="G487:H487" si="19">AVERAGE(G473:G486)</f>
        <v>3835.7142857142858</v>
      </c>
      <c r="H487" s="5">
        <f t="shared" si="19"/>
        <v>3445.7142857142858</v>
      </c>
      <c r="I487" s="69"/>
      <c r="J487" s="69"/>
      <c r="K487" s="91"/>
      <c r="L487" s="69"/>
      <c r="M487"/>
      <c r="N487" s="69"/>
      <c r="O487"/>
      <c r="P487"/>
      <c r="Q487"/>
      <c r="R487"/>
      <c r="S487"/>
    </row>
    <row r="488" spans="1:19" s="5" customFormat="1" x14ac:dyDescent="0.25">
      <c r="A488"/>
      <c r="B488"/>
      <c r="C488" s="57"/>
      <c r="D488" s="55"/>
      <c r="E488" s="55"/>
      <c r="F488" s="57"/>
      <c r="G488"/>
      <c r="H488"/>
      <c r="I488" s="69"/>
      <c r="J488" s="69"/>
      <c r="K488" s="91"/>
      <c r="L488" s="69"/>
      <c r="M488"/>
      <c r="N488" s="69"/>
      <c r="O488"/>
      <c r="P488"/>
      <c r="Q488"/>
      <c r="R488"/>
      <c r="S488"/>
    </row>
    <row r="489" spans="1:19" s="5" customFormat="1" ht="30" x14ac:dyDescent="0.25">
      <c r="A489" s="1" t="s">
        <v>1006</v>
      </c>
      <c r="B489" s="1" t="s">
        <v>0</v>
      </c>
      <c r="C489" s="1" t="s">
        <v>1</v>
      </c>
      <c r="D489" s="1" t="s">
        <v>2</v>
      </c>
      <c r="E489" s="1" t="s">
        <v>3</v>
      </c>
      <c r="F489" s="2" t="s">
        <v>986</v>
      </c>
      <c r="G489" s="1" t="s">
        <v>987</v>
      </c>
      <c r="H489" s="1" t="s">
        <v>988</v>
      </c>
      <c r="I489" s="1" t="s">
        <v>989</v>
      </c>
      <c r="J489" s="1" t="s">
        <v>990</v>
      </c>
      <c r="K489" s="1" t="s">
        <v>991</v>
      </c>
      <c r="L489" s="1" t="s">
        <v>992</v>
      </c>
      <c r="M489" s="1" t="s">
        <v>993</v>
      </c>
      <c r="N489" s="1" t="s">
        <v>4</v>
      </c>
      <c r="O489" s="1" t="s">
        <v>994</v>
      </c>
      <c r="P489" s="1" t="s">
        <v>995</v>
      </c>
      <c r="Q489" s="1" t="s">
        <v>996</v>
      </c>
      <c r="R489"/>
      <c r="S489"/>
    </row>
    <row r="490" spans="1:19" s="5" customFormat="1" x14ac:dyDescent="0.25">
      <c r="A490" t="s">
        <v>930</v>
      </c>
      <c r="B490" t="s">
        <v>280</v>
      </c>
      <c r="C490" t="s">
        <v>64</v>
      </c>
      <c r="D490">
        <v>51.83</v>
      </c>
      <c r="E490">
        <v>10.86</v>
      </c>
      <c r="F490" s="4">
        <v>2875</v>
      </c>
      <c r="G490">
        <v>3100</v>
      </c>
      <c r="H490">
        <v>2650</v>
      </c>
      <c r="I490" s="69" t="s">
        <v>66</v>
      </c>
      <c r="J490" s="69"/>
      <c r="K490" s="91" t="s">
        <v>281</v>
      </c>
      <c r="L490" s="69" t="s">
        <v>8</v>
      </c>
      <c r="M490" t="s">
        <v>10</v>
      </c>
      <c r="N490" s="69"/>
      <c r="O490" t="s">
        <v>67</v>
      </c>
      <c r="P490" t="s">
        <v>282</v>
      </c>
      <c r="Q490"/>
      <c r="R490"/>
      <c r="S490"/>
    </row>
    <row r="491" spans="1:19" s="5" customFormat="1" x14ac:dyDescent="0.25">
      <c r="A491" t="s">
        <v>930</v>
      </c>
      <c r="B491" t="s">
        <v>280</v>
      </c>
      <c r="C491" t="s">
        <v>64</v>
      </c>
      <c r="D491">
        <v>51.83</v>
      </c>
      <c r="E491">
        <v>10.86</v>
      </c>
      <c r="F491" s="4">
        <v>2875</v>
      </c>
      <c r="G491">
        <v>3100</v>
      </c>
      <c r="H491">
        <v>2650</v>
      </c>
      <c r="I491" s="69" t="s">
        <v>66</v>
      </c>
      <c r="J491" s="69"/>
      <c r="K491" s="91" t="s">
        <v>281</v>
      </c>
      <c r="L491" s="69" t="s">
        <v>8</v>
      </c>
      <c r="M491" t="s">
        <v>10</v>
      </c>
      <c r="N491" s="69"/>
      <c r="O491" t="s">
        <v>67</v>
      </c>
      <c r="P491" t="s">
        <v>283</v>
      </c>
      <c r="Q491"/>
      <c r="R491"/>
      <c r="S491"/>
    </row>
    <row r="492" spans="1:19" s="5" customFormat="1" x14ac:dyDescent="0.25">
      <c r="A492" t="s">
        <v>930</v>
      </c>
      <c r="B492" t="s">
        <v>280</v>
      </c>
      <c r="C492" t="s">
        <v>64</v>
      </c>
      <c r="D492">
        <v>51.83</v>
      </c>
      <c r="E492">
        <v>10.86</v>
      </c>
      <c r="F492" s="4">
        <v>2875</v>
      </c>
      <c r="G492">
        <v>3100</v>
      </c>
      <c r="H492">
        <v>2650</v>
      </c>
      <c r="I492" s="69" t="s">
        <v>284</v>
      </c>
      <c r="J492" s="69"/>
      <c r="K492" s="91" t="s">
        <v>281</v>
      </c>
      <c r="L492" s="69" t="s">
        <v>8</v>
      </c>
      <c r="M492" t="s">
        <v>10</v>
      </c>
      <c r="N492" s="69"/>
      <c r="O492" t="s">
        <v>67</v>
      </c>
      <c r="P492" t="s">
        <v>285</v>
      </c>
      <c r="Q492"/>
      <c r="R492"/>
      <c r="S492"/>
    </row>
    <row r="493" spans="1:19" s="5" customFormat="1" x14ac:dyDescent="0.25">
      <c r="A493" t="s">
        <v>930</v>
      </c>
      <c r="B493" t="s">
        <v>280</v>
      </c>
      <c r="C493" t="s">
        <v>64</v>
      </c>
      <c r="D493">
        <v>51.83</v>
      </c>
      <c r="E493">
        <v>10.86</v>
      </c>
      <c r="F493" s="4">
        <v>2875</v>
      </c>
      <c r="G493">
        <v>3100</v>
      </c>
      <c r="H493">
        <v>2650</v>
      </c>
      <c r="I493" s="69" t="s">
        <v>211</v>
      </c>
      <c r="J493" s="69"/>
      <c r="K493" s="91" t="s">
        <v>281</v>
      </c>
      <c r="L493" s="69" t="s">
        <v>8</v>
      </c>
      <c r="M493" t="s">
        <v>20</v>
      </c>
      <c r="N493" s="69"/>
      <c r="O493" t="s">
        <v>67</v>
      </c>
      <c r="P493" t="s">
        <v>286</v>
      </c>
      <c r="Q493"/>
      <c r="R493"/>
      <c r="S493"/>
    </row>
    <row r="494" spans="1:19" s="5" customFormat="1" x14ac:dyDescent="0.25">
      <c r="A494" t="s">
        <v>930</v>
      </c>
      <c r="B494" t="s">
        <v>280</v>
      </c>
      <c r="C494" t="s">
        <v>64</v>
      </c>
      <c r="D494">
        <v>51.83</v>
      </c>
      <c r="E494">
        <v>10.86</v>
      </c>
      <c r="F494" s="4">
        <v>2875</v>
      </c>
      <c r="G494">
        <v>3100</v>
      </c>
      <c r="H494">
        <v>2650</v>
      </c>
      <c r="I494" s="69" t="s">
        <v>224</v>
      </c>
      <c r="J494" s="69"/>
      <c r="K494" s="91" t="s">
        <v>281</v>
      </c>
      <c r="L494" s="69" t="s">
        <v>8</v>
      </c>
      <c r="M494" t="s">
        <v>10</v>
      </c>
      <c r="N494" s="69"/>
      <c r="O494" t="s">
        <v>67</v>
      </c>
      <c r="P494" t="s">
        <v>287</v>
      </c>
      <c r="Q494"/>
      <c r="R494"/>
      <c r="S494"/>
    </row>
    <row r="495" spans="1:19" s="5" customFormat="1" x14ac:dyDescent="0.25">
      <c r="A495" t="s">
        <v>930</v>
      </c>
      <c r="B495" t="s">
        <v>280</v>
      </c>
      <c r="C495" t="s">
        <v>64</v>
      </c>
      <c r="D495">
        <v>51.83</v>
      </c>
      <c r="E495">
        <v>10.86</v>
      </c>
      <c r="F495" s="4">
        <v>3010</v>
      </c>
      <c r="G495">
        <v>3101</v>
      </c>
      <c r="H495">
        <v>2919</v>
      </c>
      <c r="I495" s="69" t="s">
        <v>30</v>
      </c>
      <c r="J495" s="69"/>
      <c r="K495" s="91" t="s">
        <v>281</v>
      </c>
      <c r="L495" s="69" t="s">
        <v>8</v>
      </c>
      <c r="M495" t="s">
        <v>10</v>
      </c>
      <c r="N495" s="69"/>
      <c r="O495" t="s">
        <v>56</v>
      </c>
      <c r="P495" t="s">
        <v>288</v>
      </c>
      <c r="Q495"/>
      <c r="R495"/>
      <c r="S495"/>
    </row>
    <row r="496" spans="1:19" s="5" customFormat="1" x14ac:dyDescent="0.25">
      <c r="A496" t="s">
        <v>930</v>
      </c>
      <c r="B496" t="s">
        <v>280</v>
      </c>
      <c r="C496" t="s">
        <v>64</v>
      </c>
      <c r="D496">
        <v>51.83</v>
      </c>
      <c r="E496">
        <v>10.86</v>
      </c>
      <c r="F496" s="4">
        <v>2875</v>
      </c>
      <c r="G496">
        <v>3100</v>
      </c>
      <c r="H496">
        <v>2650</v>
      </c>
      <c r="I496" s="69" t="s">
        <v>30</v>
      </c>
      <c r="J496" s="69"/>
      <c r="K496" s="91" t="s">
        <v>281</v>
      </c>
      <c r="L496" s="69" t="s">
        <v>8</v>
      </c>
      <c r="M496" t="s">
        <v>10</v>
      </c>
      <c r="N496" s="69"/>
      <c r="O496" t="s">
        <v>67</v>
      </c>
      <c r="P496" t="s">
        <v>289</v>
      </c>
      <c r="Q496"/>
      <c r="R496"/>
      <c r="S496"/>
    </row>
    <row r="497" spans="1:19" s="5" customFormat="1" x14ac:dyDescent="0.25">
      <c r="A497" t="s">
        <v>930</v>
      </c>
      <c r="B497" t="s">
        <v>280</v>
      </c>
      <c r="C497" t="s">
        <v>64</v>
      </c>
      <c r="D497">
        <v>51.83</v>
      </c>
      <c r="E497">
        <v>10.86</v>
      </c>
      <c r="F497" s="4">
        <v>3010</v>
      </c>
      <c r="G497">
        <v>3101</v>
      </c>
      <c r="H497">
        <v>2919</v>
      </c>
      <c r="I497" s="69" t="s">
        <v>33</v>
      </c>
      <c r="J497" s="69"/>
      <c r="K497" s="91" t="s">
        <v>281</v>
      </c>
      <c r="L497" s="69" t="s">
        <v>8</v>
      </c>
      <c r="M497" t="s">
        <v>20</v>
      </c>
      <c r="N497" s="69"/>
      <c r="O497" t="s">
        <v>56</v>
      </c>
      <c r="P497" t="s">
        <v>290</v>
      </c>
      <c r="Q497"/>
      <c r="R497"/>
      <c r="S497"/>
    </row>
    <row r="498" spans="1:19" s="5" customFormat="1" x14ac:dyDescent="0.25">
      <c r="A498" t="s">
        <v>930</v>
      </c>
      <c r="B498" t="s">
        <v>280</v>
      </c>
      <c r="C498" t="s">
        <v>64</v>
      </c>
      <c r="D498">
        <v>51.83</v>
      </c>
      <c r="E498">
        <v>10.86</v>
      </c>
      <c r="F498" s="4">
        <v>2875</v>
      </c>
      <c r="G498">
        <v>3100</v>
      </c>
      <c r="H498">
        <v>2650</v>
      </c>
      <c r="I498" s="69" t="s">
        <v>33</v>
      </c>
      <c r="J498" s="69"/>
      <c r="K498" s="91" t="s">
        <v>281</v>
      </c>
      <c r="L498" s="69" t="s">
        <v>8</v>
      </c>
      <c r="M498" t="s">
        <v>20</v>
      </c>
      <c r="N498" s="69"/>
      <c r="O498" t="s">
        <v>67</v>
      </c>
      <c r="P498" t="s">
        <v>291</v>
      </c>
      <c r="Q498"/>
      <c r="R498"/>
      <c r="S498"/>
    </row>
    <row r="499" spans="1:19" s="5" customFormat="1" x14ac:dyDescent="0.25">
      <c r="A499" t="s">
        <v>930</v>
      </c>
      <c r="B499" t="s">
        <v>280</v>
      </c>
      <c r="C499" t="s">
        <v>64</v>
      </c>
      <c r="D499">
        <v>51.83</v>
      </c>
      <c r="E499">
        <v>10.86</v>
      </c>
      <c r="F499" s="4">
        <v>3174.5</v>
      </c>
      <c r="G499">
        <v>3251</v>
      </c>
      <c r="H499">
        <v>3098</v>
      </c>
      <c r="I499" s="69" t="s">
        <v>111</v>
      </c>
      <c r="J499" s="69"/>
      <c r="K499" s="91" t="s">
        <v>281</v>
      </c>
      <c r="L499" s="69" t="s">
        <v>8</v>
      </c>
      <c r="M499" t="s">
        <v>15</v>
      </c>
      <c r="N499" s="69"/>
      <c r="O499" t="s">
        <v>56</v>
      </c>
      <c r="P499" t="s">
        <v>292</v>
      </c>
      <c r="Q499"/>
      <c r="R499"/>
      <c r="S499"/>
    </row>
    <row r="500" spans="1:19" s="5" customFormat="1" x14ac:dyDescent="0.25">
      <c r="A500" t="s">
        <v>930</v>
      </c>
      <c r="B500" t="s">
        <v>280</v>
      </c>
      <c r="C500" t="s">
        <v>64</v>
      </c>
      <c r="D500">
        <v>51.83</v>
      </c>
      <c r="E500">
        <v>10.86</v>
      </c>
      <c r="F500" s="4">
        <v>3011.5</v>
      </c>
      <c r="G500">
        <v>3104</v>
      </c>
      <c r="H500">
        <v>2919</v>
      </c>
      <c r="I500" s="69" t="s">
        <v>111</v>
      </c>
      <c r="J500" s="69"/>
      <c r="K500" s="91" t="s">
        <v>281</v>
      </c>
      <c r="L500" s="69" t="s">
        <v>8</v>
      </c>
      <c r="M500" t="s">
        <v>15</v>
      </c>
      <c r="N500" s="69"/>
      <c r="O500" t="s">
        <v>56</v>
      </c>
      <c r="P500" t="s">
        <v>293</v>
      </c>
      <c r="Q500"/>
      <c r="R500"/>
      <c r="S500"/>
    </row>
    <row r="501" spans="1:19" x14ac:dyDescent="0.25">
      <c r="A501" t="s">
        <v>930</v>
      </c>
      <c r="B501" t="s">
        <v>280</v>
      </c>
      <c r="C501" t="s">
        <v>64</v>
      </c>
      <c r="D501">
        <v>51.83</v>
      </c>
      <c r="E501">
        <v>10.86</v>
      </c>
      <c r="F501" s="4">
        <v>2875</v>
      </c>
      <c r="G501">
        <v>3100</v>
      </c>
      <c r="H501">
        <v>2650</v>
      </c>
      <c r="I501" s="69" t="s">
        <v>55</v>
      </c>
      <c r="K501" s="91" t="s">
        <v>281</v>
      </c>
      <c r="L501" s="69" t="s">
        <v>8</v>
      </c>
      <c r="M501" t="s">
        <v>15</v>
      </c>
      <c r="O501" t="s">
        <v>67</v>
      </c>
      <c r="P501" t="s">
        <v>294</v>
      </c>
    </row>
    <row r="502" spans="1:19" s="5" customFormat="1" x14ac:dyDescent="0.25">
      <c r="A502" t="s">
        <v>930</v>
      </c>
      <c r="B502" t="s">
        <v>280</v>
      </c>
      <c r="C502" t="s">
        <v>64</v>
      </c>
      <c r="D502">
        <v>51.83</v>
      </c>
      <c r="E502">
        <v>10.86</v>
      </c>
      <c r="F502" s="4">
        <v>2875</v>
      </c>
      <c r="G502">
        <v>3100</v>
      </c>
      <c r="H502">
        <v>2650</v>
      </c>
      <c r="I502" s="69" t="s">
        <v>295</v>
      </c>
      <c r="J502" s="69"/>
      <c r="K502" s="91" t="s">
        <v>281</v>
      </c>
      <c r="L502" s="69" t="s">
        <v>8</v>
      </c>
      <c r="M502" t="s">
        <v>15</v>
      </c>
      <c r="N502" s="69"/>
      <c r="O502" t="s">
        <v>67</v>
      </c>
      <c r="P502" t="s">
        <v>296</v>
      </c>
      <c r="Q502"/>
      <c r="R502"/>
      <c r="S502"/>
    </row>
    <row r="503" spans="1:19" x14ac:dyDescent="0.25">
      <c r="A503" t="s">
        <v>930</v>
      </c>
      <c r="B503" t="s">
        <v>280</v>
      </c>
      <c r="C503" t="s">
        <v>64</v>
      </c>
      <c r="D503">
        <v>51.83</v>
      </c>
      <c r="E503">
        <v>10.86</v>
      </c>
      <c r="F503" s="4">
        <v>3010</v>
      </c>
      <c r="G503">
        <v>3101</v>
      </c>
      <c r="H503">
        <v>2919</v>
      </c>
      <c r="I503" s="69" t="s">
        <v>297</v>
      </c>
      <c r="K503" s="91" t="s">
        <v>281</v>
      </c>
      <c r="L503" s="69" t="s">
        <v>8</v>
      </c>
      <c r="M503" t="s">
        <v>15</v>
      </c>
      <c r="O503" t="s">
        <v>56</v>
      </c>
      <c r="P503" t="s">
        <v>298</v>
      </c>
    </row>
    <row r="504" spans="1:19" x14ac:dyDescent="0.25">
      <c r="A504" t="s">
        <v>930</v>
      </c>
      <c r="B504" t="s">
        <v>280</v>
      </c>
      <c r="C504" t="s">
        <v>64</v>
      </c>
      <c r="D504">
        <v>51.83</v>
      </c>
      <c r="E504">
        <v>10.86</v>
      </c>
      <c r="F504" s="4">
        <v>2875</v>
      </c>
      <c r="G504">
        <v>3100</v>
      </c>
      <c r="H504">
        <v>2650</v>
      </c>
      <c r="I504" s="69" t="s">
        <v>45</v>
      </c>
      <c r="K504" s="91" t="s">
        <v>281</v>
      </c>
      <c r="L504" s="69" t="s">
        <v>8</v>
      </c>
      <c r="M504" t="s">
        <v>20</v>
      </c>
      <c r="O504" t="s">
        <v>67</v>
      </c>
      <c r="P504" t="s">
        <v>299</v>
      </c>
    </row>
    <row r="505" spans="1:19" s="5" customFormat="1" x14ac:dyDescent="0.25">
      <c r="A505" t="s">
        <v>930</v>
      </c>
      <c r="B505" t="s">
        <v>280</v>
      </c>
      <c r="C505" t="s">
        <v>64</v>
      </c>
      <c r="D505">
        <v>51.83</v>
      </c>
      <c r="E505">
        <v>10.86</v>
      </c>
      <c r="F505" s="4">
        <v>2875</v>
      </c>
      <c r="G505">
        <v>3100</v>
      </c>
      <c r="H505">
        <v>2650</v>
      </c>
      <c r="I505" s="69" t="s">
        <v>300</v>
      </c>
      <c r="J505" s="69"/>
      <c r="K505" s="91" t="s">
        <v>281</v>
      </c>
      <c r="L505" s="69" t="s">
        <v>8</v>
      </c>
      <c r="M505" t="s">
        <v>20</v>
      </c>
      <c r="N505" s="69"/>
      <c r="O505" t="s">
        <v>67</v>
      </c>
      <c r="P505" t="s">
        <v>301</v>
      </c>
      <c r="Q505"/>
      <c r="R505"/>
      <c r="S505"/>
    </row>
    <row r="506" spans="1:19" s="5" customFormat="1" x14ac:dyDescent="0.25">
      <c r="A506" t="s">
        <v>930</v>
      </c>
      <c r="B506" t="s">
        <v>280</v>
      </c>
      <c r="C506" t="s">
        <v>64</v>
      </c>
      <c r="D506">
        <v>51.83</v>
      </c>
      <c r="E506">
        <v>10.86</v>
      </c>
      <c r="F506" s="4">
        <v>2875</v>
      </c>
      <c r="G506">
        <v>3100</v>
      </c>
      <c r="H506">
        <v>2650</v>
      </c>
      <c r="I506" s="69" t="s">
        <v>276</v>
      </c>
      <c r="J506" s="69"/>
      <c r="K506" s="91" t="s">
        <v>281</v>
      </c>
      <c r="L506" s="69" t="s">
        <v>8</v>
      </c>
      <c r="M506" t="s">
        <v>20</v>
      </c>
      <c r="N506" s="69"/>
      <c r="O506" t="s">
        <v>67</v>
      </c>
      <c r="P506" t="s">
        <v>302</v>
      </c>
      <c r="Q506"/>
      <c r="R506"/>
      <c r="S506"/>
    </row>
    <row r="507" spans="1:19" s="5" customFormat="1" x14ac:dyDescent="0.25">
      <c r="A507" s="5" t="s">
        <v>303</v>
      </c>
      <c r="D507" s="5">
        <f>AVERAGE(D490:D506)</f>
        <v>51.830000000000013</v>
      </c>
      <c r="E507" s="5">
        <f t="shared" ref="E507:G507" si="20">AVERAGE(E490:E506)</f>
        <v>10.860000000000003</v>
      </c>
      <c r="F507" s="5">
        <f t="shared" si="20"/>
        <v>2924.4705882352941</v>
      </c>
      <c r="G507" s="5">
        <f t="shared" si="20"/>
        <v>3109.294117647059</v>
      </c>
      <c r="H507" s="5">
        <f>AVERAGE(H490:H506)</f>
        <v>2739.6470588235293</v>
      </c>
      <c r="I507" s="69"/>
      <c r="J507" s="69"/>
      <c r="K507" s="91"/>
      <c r="L507" s="69"/>
      <c r="M507"/>
      <c r="N507" s="69"/>
      <c r="O507"/>
      <c r="P507"/>
      <c r="Q507"/>
      <c r="R507"/>
      <c r="S507"/>
    </row>
    <row r="508" spans="1:19" s="5" customFormat="1" x14ac:dyDescent="0.25">
      <c r="A508"/>
      <c r="B508"/>
      <c r="C508" s="57"/>
      <c r="D508" s="55"/>
      <c r="E508" s="55"/>
      <c r="F508" s="57"/>
      <c r="G508"/>
      <c r="H508"/>
      <c r="I508" s="69"/>
      <c r="J508" s="69"/>
      <c r="K508" s="91"/>
      <c r="L508" s="69"/>
      <c r="M508"/>
      <c r="N508" s="69"/>
      <c r="O508"/>
      <c r="P508"/>
      <c r="Q508"/>
      <c r="R508"/>
      <c r="S508"/>
    </row>
    <row r="509" spans="1:19" s="5" customFormat="1" ht="30" x14ac:dyDescent="0.25">
      <c r="A509" s="1" t="s">
        <v>1006</v>
      </c>
      <c r="B509" s="1" t="s">
        <v>0</v>
      </c>
      <c r="C509" s="1" t="s">
        <v>1</v>
      </c>
      <c r="D509" s="1" t="s">
        <v>2</v>
      </c>
      <c r="E509" s="1" t="s">
        <v>3</v>
      </c>
      <c r="F509" s="2" t="s">
        <v>986</v>
      </c>
      <c r="G509" s="1" t="s">
        <v>987</v>
      </c>
      <c r="H509" s="1" t="s">
        <v>988</v>
      </c>
      <c r="I509" s="1" t="s">
        <v>989</v>
      </c>
      <c r="J509" s="1" t="s">
        <v>990</v>
      </c>
      <c r="K509" s="1" t="s">
        <v>991</v>
      </c>
      <c r="L509" s="1" t="s">
        <v>992</v>
      </c>
      <c r="M509" s="1" t="s">
        <v>993</v>
      </c>
      <c r="N509" s="1" t="s">
        <v>4</v>
      </c>
      <c r="O509" s="1" t="s">
        <v>994</v>
      </c>
      <c r="P509" s="1" t="s">
        <v>995</v>
      </c>
      <c r="Q509" s="1" t="s">
        <v>996</v>
      </c>
      <c r="R509"/>
      <c r="S509"/>
    </row>
    <row r="510" spans="1:19" x14ac:dyDescent="0.25">
      <c r="A510" t="s">
        <v>931</v>
      </c>
      <c r="B510" t="s">
        <v>53</v>
      </c>
      <c r="C510" t="s">
        <v>6</v>
      </c>
      <c r="D510">
        <v>46.152700000000003</v>
      </c>
      <c r="E510">
        <v>-0.48443999999999998</v>
      </c>
      <c r="F510" s="4">
        <v>4206</v>
      </c>
      <c r="G510">
        <v>4336</v>
      </c>
      <c r="H510">
        <v>4076</v>
      </c>
      <c r="I510" s="69" t="s">
        <v>55</v>
      </c>
      <c r="K510" s="91" t="s">
        <v>54</v>
      </c>
      <c r="L510" s="69" t="s">
        <v>8</v>
      </c>
      <c r="M510" t="s">
        <v>15</v>
      </c>
      <c r="O510" t="s">
        <v>56</v>
      </c>
      <c r="P510" t="s">
        <v>57</v>
      </c>
    </row>
    <row r="511" spans="1:19" s="5" customFormat="1" x14ac:dyDescent="0.25">
      <c r="A511" t="s">
        <v>931</v>
      </c>
      <c r="B511" t="s">
        <v>53</v>
      </c>
      <c r="C511" t="s">
        <v>6</v>
      </c>
      <c r="D511">
        <v>46.152700000000003</v>
      </c>
      <c r="E511">
        <v>-0.48443999999999998</v>
      </c>
      <c r="F511" s="4">
        <v>4257.5</v>
      </c>
      <c r="G511">
        <v>4340</v>
      </c>
      <c r="H511">
        <v>4175</v>
      </c>
      <c r="I511" s="69" t="s">
        <v>58</v>
      </c>
      <c r="J511" s="69"/>
      <c r="K511" s="91" t="s">
        <v>54</v>
      </c>
      <c r="L511" s="69" t="s">
        <v>8</v>
      </c>
      <c r="M511" t="s">
        <v>20</v>
      </c>
      <c r="N511" s="69"/>
      <c r="O511" t="s">
        <v>56</v>
      </c>
      <c r="P511" t="s">
        <v>59</v>
      </c>
      <c r="Q511"/>
      <c r="R511"/>
      <c r="S511"/>
    </row>
    <row r="512" spans="1:19" s="5" customFormat="1" x14ac:dyDescent="0.25">
      <c r="A512" t="s">
        <v>931</v>
      </c>
      <c r="B512" t="s">
        <v>53</v>
      </c>
      <c r="C512" t="s">
        <v>6</v>
      </c>
      <c r="D512">
        <v>46.152700000000003</v>
      </c>
      <c r="E512">
        <v>-0.48443999999999998</v>
      </c>
      <c r="F512" s="4">
        <v>4255.5</v>
      </c>
      <c r="G512">
        <v>4340</v>
      </c>
      <c r="H512">
        <v>4171</v>
      </c>
      <c r="I512" s="69" t="s">
        <v>47</v>
      </c>
      <c r="J512" s="69"/>
      <c r="K512" s="91" t="s">
        <v>54</v>
      </c>
      <c r="L512" s="69" t="s">
        <v>8</v>
      </c>
      <c r="M512" t="s">
        <v>10</v>
      </c>
      <c r="N512" s="69" t="s">
        <v>60</v>
      </c>
      <c r="O512" t="s">
        <v>56</v>
      </c>
      <c r="P512" t="s">
        <v>61</v>
      </c>
      <c r="Q512"/>
      <c r="R512"/>
      <c r="S512"/>
    </row>
    <row r="513" spans="1:19" s="5" customFormat="1" x14ac:dyDescent="0.25">
      <c r="A513" s="5" t="s">
        <v>62</v>
      </c>
      <c r="D513" s="5">
        <f>AVERAGE(D510:D512)</f>
        <v>46.152700000000003</v>
      </c>
      <c r="E513" s="5">
        <f t="shared" ref="E513" si="21">AVERAGE(E510:E512)</f>
        <v>-0.48443999999999998</v>
      </c>
      <c r="F513" s="5">
        <f>AVERAGE(F510:F512)</f>
        <v>4239.666666666667</v>
      </c>
      <c r="G513" s="5">
        <f>AVERAGE(G510:G512)</f>
        <v>4338.666666666667</v>
      </c>
      <c r="H513" s="5">
        <f t="shared" ref="H513" si="22">AVERAGE(H510:H512)</f>
        <v>4140.666666666667</v>
      </c>
      <c r="I513" s="69"/>
      <c r="J513" s="69"/>
      <c r="K513" s="91"/>
      <c r="L513" s="69"/>
      <c r="M513"/>
      <c r="N513" s="69"/>
      <c r="O513"/>
      <c r="P513"/>
      <c r="Q513"/>
      <c r="R513"/>
      <c r="S513"/>
    </row>
    <row r="514" spans="1:19" x14ac:dyDescent="0.25">
      <c r="C514" s="57"/>
      <c r="D514" s="55"/>
      <c r="E514" s="56"/>
      <c r="F514" s="55"/>
    </row>
    <row r="515" spans="1:19" s="5" customFormat="1" ht="30" x14ac:dyDescent="0.25">
      <c r="A515" s="1" t="s">
        <v>1006</v>
      </c>
      <c r="B515" s="1" t="s">
        <v>0</v>
      </c>
      <c r="C515" s="1" t="s">
        <v>1</v>
      </c>
      <c r="D515" s="1" t="s">
        <v>2</v>
      </c>
      <c r="E515" s="1" t="s">
        <v>3</v>
      </c>
      <c r="F515" s="2" t="s">
        <v>986</v>
      </c>
      <c r="G515" s="1" t="s">
        <v>987</v>
      </c>
      <c r="H515" s="1" t="s">
        <v>988</v>
      </c>
      <c r="I515" s="1" t="s">
        <v>989</v>
      </c>
      <c r="J515" s="1" t="s">
        <v>990</v>
      </c>
      <c r="K515" s="1" t="s">
        <v>991</v>
      </c>
      <c r="L515" s="1" t="s">
        <v>992</v>
      </c>
      <c r="M515" s="1" t="s">
        <v>993</v>
      </c>
      <c r="N515" s="1" t="s">
        <v>4</v>
      </c>
      <c r="O515" s="1" t="s">
        <v>994</v>
      </c>
      <c r="P515" s="1" t="s">
        <v>995</v>
      </c>
      <c r="Q515" s="1" t="s">
        <v>996</v>
      </c>
      <c r="R515"/>
      <c r="S515"/>
    </row>
    <row r="516" spans="1:19" s="5" customFormat="1" x14ac:dyDescent="0.25">
      <c r="A516" t="s">
        <v>997</v>
      </c>
      <c r="B516" t="s">
        <v>5</v>
      </c>
      <c r="C516" t="s">
        <v>6</v>
      </c>
      <c r="D516">
        <v>43.930340000000001</v>
      </c>
      <c r="E516">
        <v>3.0272999999999999</v>
      </c>
      <c r="F516" s="4">
        <v>2960</v>
      </c>
      <c r="G516">
        <v>3030</v>
      </c>
      <c r="H516">
        <v>2890</v>
      </c>
      <c r="I516" s="69" t="s">
        <v>9</v>
      </c>
      <c r="J516" s="69"/>
      <c r="K516" s="91" t="s">
        <v>7</v>
      </c>
      <c r="L516" s="69" t="s">
        <v>8</v>
      </c>
      <c r="M516" t="s">
        <v>10</v>
      </c>
      <c r="N516" s="69"/>
      <c r="O516"/>
      <c r="P516" t="s">
        <v>11</v>
      </c>
      <c r="Q516"/>
      <c r="R516"/>
      <c r="S516"/>
    </row>
    <row r="517" spans="1:19" s="5" customFormat="1" x14ac:dyDescent="0.25">
      <c r="A517" t="s">
        <v>997</v>
      </c>
      <c r="B517" t="s">
        <v>5</v>
      </c>
      <c r="C517" t="s">
        <v>6</v>
      </c>
      <c r="D517">
        <v>43.930340000000001</v>
      </c>
      <c r="E517">
        <v>3.0272999999999999</v>
      </c>
      <c r="F517" s="4">
        <v>2960</v>
      </c>
      <c r="G517">
        <v>3030</v>
      </c>
      <c r="H517">
        <v>2890</v>
      </c>
      <c r="I517" s="69" t="s">
        <v>9</v>
      </c>
      <c r="J517" s="69"/>
      <c r="K517" s="91" t="s">
        <v>7</v>
      </c>
      <c r="L517" s="69" t="s">
        <v>8</v>
      </c>
      <c r="M517" t="s">
        <v>10</v>
      </c>
      <c r="N517" s="69"/>
      <c r="O517"/>
      <c r="P517" t="s">
        <v>12</v>
      </c>
      <c r="Q517"/>
      <c r="R517"/>
      <c r="S517"/>
    </row>
    <row r="518" spans="1:19" s="5" customFormat="1" x14ac:dyDescent="0.25">
      <c r="A518" t="s">
        <v>997</v>
      </c>
      <c r="B518" t="s">
        <v>5</v>
      </c>
      <c r="C518" t="s">
        <v>6</v>
      </c>
      <c r="D518">
        <v>43.930340000000001</v>
      </c>
      <c r="E518">
        <v>3.0272999999999999</v>
      </c>
      <c r="F518" s="4">
        <v>2960</v>
      </c>
      <c r="G518">
        <v>3030</v>
      </c>
      <c r="H518">
        <v>2890</v>
      </c>
      <c r="I518" s="69" t="s">
        <v>9</v>
      </c>
      <c r="J518" s="69"/>
      <c r="K518" s="91" t="s">
        <v>7</v>
      </c>
      <c r="L518" s="69" t="s">
        <v>8</v>
      </c>
      <c r="M518" t="s">
        <v>10</v>
      </c>
      <c r="N518" s="69"/>
      <c r="O518"/>
      <c r="P518" t="s">
        <v>13</v>
      </c>
      <c r="Q518"/>
      <c r="R518"/>
      <c r="S518"/>
    </row>
    <row r="519" spans="1:19" s="5" customFormat="1" x14ac:dyDescent="0.25">
      <c r="A519" t="s">
        <v>997</v>
      </c>
      <c r="B519" t="s">
        <v>5</v>
      </c>
      <c r="C519" t="s">
        <v>6</v>
      </c>
      <c r="D519">
        <v>43.930340000000001</v>
      </c>
      <c r="E519">
        <v>3.0272999999999999</v>
      </c>
      <c r="F519" s="4">
        <v>2960</v>
      </c>
      <c r="G519">
        <v>3030</v>
      </c>
      <c r="H519">
        <v>2890</v>
      </c>
      <c r="I519" s="69" t="s">
        <v>14</v>
      </c>
      <c r="J519" s="69"/>
      <c r="K519" s="91" t="s">
        <v>7</v>
      </c>
      <c r="L519" s="69" t="s">
        <v>8</v>
      </c>
      <c r="M519" t="s">
        <v>15</v>
      </c>
      <c r="N519" s="69"/>
      <c r="O519"/>
      <c r="P519" t="s">
        <v>16</v>
      </c>
      <c r="Q519"/>
      <c r="R519"/>
      <c r="S519"/>
    </row>
    <row r="520" spans="1:19" s="5" customFormat="1" x14ac:dyDescent="0.25">
      <c r="A520" t="s">
        <v>997</v>
      </c>
      <c r="B520" t="s">
        <v>5</v>
      </c>
      <c r="C520" t="s">
        <v>6</v>
      </c>
      <c r="D520">
        <v>43.930340000000001</v>
      </c>
      <c r="E520">
        <v>3.0272999999999999</v>
      </c>
      <c r="F520" s="4">
        <v>2960</v>
      </c>
      <c r="G520">
        <v>3030</v>
      </c>
      <c r="H520">
        <v>2890</v>
      </c>
      <c r="I520" s="69" t="s">
        <v>14</v>
      </c>
      <c r="J520" s="69"/>
      <c r="K520" s="91" t="s">
        <v>7</v>
      </c>
      <c r="L520" s="69" t="s">
        <v>8</v>
      </c>
      <c r="M520" t="s">
        <v>15</v>
      </c>
      <c r="N520" s="69"/>
      <c r="O520"/>
      <c r="P520" t="s">
        <v>17</v>
      </c>
      <c r="Q520"/>
      <c r="R520"/>
      <c r="S520"/>
    </row>
    <row r="521" spans="1:19" s="5" customFormat="1" x14ac:dyDescent="0.25">
      <c r="A521" t="s">
        <v>997</v>
      </c>
      <c r="B521" t="s">
        <v>5</v>
      </c>
      <c r="C521" t="s">
        <v>6</v>
      </c>
      <c r="D521">
        <v>43.930340000000001</v>
      </c>
      <c r="E521">
        <v>3.0272999999999999</v>
      </c>
      <c r="F521" s="4">
        <v>2960</v>
      </c>
      <c r="G521">
        <v>3030</v>
      </c>
      <c r="H521">
        <v>2890</v>
      </c>
      <c r="I521" s="69" t="s">
        <v>14</v>
      </c>
      <c r="J521" s="69"/>
      <c r="K521" s="91" t="s">
        <v>7</v>
      </c>
      <c r="L521" s="69" t="s">
        <v>8</v>
      </c>
      <c r="M521" t="s">
        <v>15</v>
      </c>
      <c r="N521" s="69"/>
      <c r="O521"/>
      <c r="P521" t="s">
        <v>18</v>
      </c>
      <c r="Q521"/>
      <c r="R521"/>
      <c r="S521"/>
    </row>
    <row r="522" spans="1:19" s="5" customFormat="1" x14ac:dyDescent="0.25">
      <c r="A522" t="s">
        <v>997</v>
      </c>
      <c r="B522" t="s">
        <v>5</v>
      </c>
      <c r="C522" t="s">
        <v>6</v>
      </c>
      <c r="D522">
        <v>43.930340000000001</v>
      </c>
      <c r="E522">
        <v>3.0272999999999999</v>
      </c>
      <c r="F522" s="4">
        <v>2960</v>
      </c>
      <c r="G522">
        <v>3030</v>
      </c>
      <c r="H522">
        <v>2890</v>
      </c>
      <c r="I522" s="69" t="s">
        <v>19</v>
      </c>
      <c r="J522" s="69"/>
      <c r="K522" s="91" t="s">
        <v>7</v>
      </c>
      <c r="L522" s="69" t="s">
        <v>8</v>
      </c>
      <c r="M522" t="s">
        <v>20</v>
      </c>
      <c r="N522" s="69"/>
      <c r="O522"/>
      <c r="P522" t="s">
        <v>21</v>
      </c>
      <c r="Q522"/>
      <c r="R522"/>
      <c r="S522"/>
    </row>
    <row r="523" spans="1:19" s="5" customFormat="1" x14ac:dyDescent="0.25">
      <c r="A523" t="s">
        <v>997</v>
      </c>
      <c r="B523" t="s">
        <v>5</v>
      </c>
      <c r="C523" t="s">
        <v>6</v>
      </c>
      <c r="D523">
        <v>43.930340000000001</v>
      </c>
      <c r="E523">
        <v>3.0272999999999999</v>
      </c>
      <c r="F523" s="4">
        <v>2960</v>
      </c>
      <c r="G523">
        <v>3030</v>
      </c>
      <c r="H523">
        <v>2890</v>
      </c>
      <c r="I523" s="69" t="s">
        <v>19</v>
      </c>
      <c r="J523" s="69"/>
      <c r="K523" s="91" t="s">
        <v>7</v>
      </c>
      <c r="L523" s="69" t="s">
        <v>8</v>
      </c>
      <c r="M523" t="s">
        <v>20</v>
      </c>
      <c r="N523" s="69"/>
      <c r="O523"/>
      <c r="P523" t="s">
        <v>22</v>
      </c>
      <c r="Q523"/>
      <c r="R523"/>
      <c r="S523"/>
    </row>
    <row r="524" spans="1:19" s="5" customFormat="1" x14ac:dyDescent="0.25">
      <c r="A524" t="s">
        <v>997</v>
      </c>
      <c r="B524" t="s">
        <v>5</v>
      </c>
      <c r="C524" t="s">
        <v>6</v>
      </c>
      <c r="D524">
        <v>43.930340000000001</v>
      </c>
      <c r="E524">
        <v>3.0272999999999999</v>
      </c>
      <c r="F524" s="4">
        <v>2960</v>
      </c>
      <c r="G524">
        <v>3030</v>
      </c>
      <c r="H524">
        <v>2890</v>
      </c>
      <c r="I524" s="69" t="s">
        <v>23</v>
      </c>
      <c r="J524" s="69"/>
      <c r="K524" s="91" t="s">
        <v>7</v>
      </c>
      <c r="L524" s="69" t="s">
        <v>8</v>
      </c>
      <c r="M524" t="s">
        <v>10</v>
      </c>
      <c r="N524" s="69"/>
      <c r="O524"/>
      <c r="P524" t="s">
        <v>24</v>
      </c>
      <c r="Q524"/>
      <c r="R524"/>
      <c r="S524"/>
    </row>
    <row r="525" spans="1:19" s="5" customFormat="1" x14ac:dyDescent="0.25">
      <c r="A525" t="s">
        <v>997</v>
      </c>
      <c r="B525" t="s">
        <v>5</v>
      </c>
      <c r="C525" t="s">
        <v>6</v>
      </c>
      <c r="D525">
        <v>43.930340000000001</v>
      </c>
      <c r="E525">
        <v>3.0272999999999999</v>
      </c>
      <c r="F525" s="4">
        <v>2960</v>
      </c>
      <c r="G525">
        <v>3030</v>
      </c>
      <c r="H525">
        <v>2890</v>
      </c>
      <c r="I525" s="69" t="s">
        <v>23</v>
      </c>
      <c r="J525" s="69"/>
      <c r="K525" s="91" t="s">
        <v>7</v>
      </c>
      <c r="L525" s="69" t="s">
        <v>8</v>
      </c>
      <c r="M525" t="s">
        <v>10</v>
      </c>
      <c r="N525" s="69"/>
      <c r="O525"/>
      <c r="P525" t="s">
        <v>25</v>
      </c>
      <c r="Q525"/>
      <c r="R525"/>
      <c r="S525"/>
    </row>
    <row r="526" spans="1:19" s="5" customFormat="1" x14ac:dyDescent="0.25">
      <c r="A526" t="s">
        <v>997</v>
      </c>
      <c r="B526" t="s">
        <v>5</v>
      </c>
      <c r="C526" t="s">
        <v>6</v>
      </c>
      <c r="D526">
        <v>43.930340000000001</v>
      </c>
      <c r="E526">
        <v>3.0272999999999999</v>
      </c>
      <c r="F526" s="4">
        <v>2960</v>
      </c>
      <c r="G526">
        <v>3030</v>
      </c>
      <c r="H526">
        <v>2890</v>
      </c>
      <c r="I526" s="69" t="s">
        <v>23</v>
      </c>
      <c r="J526" s="69"/>
      <c r="K526" s="91" t="s">
        <v>7</v>
      </c>
      <c r="L526" s="69" t="s">
        <v>8</v>
      </c>
      <c r="M526" t="s">
        <v>10</v>
      </c>
      <c r="N526" s="69"/>
      <c r="O526"/>
      <c r="P526" t="s">
        <v>26</v>
      </c>
      <c r="Q526"/>
      <c r="R526"/>
      <c r="S526"/>
    </row>
    <row r="527" spans="1:19" s="5" customFormat="1" x14ac:dyDescent="0.25">
      <c r="A527" t="s">
        <v>997</v>
      </c>
      <c r="B527" t="s">
        <v>5</v>
      </c>
      <c r="C527" t="s">
        <v>6</v>
      </c>
      <c r="D527">
        <v>43.930340000000001</v>
      </c>
      <c r="E527">
        <v>3.0272999999999999</v>
      </c>
      <c r="F527" s="4">
        <v>2960</v>
      </c>
      <c r="G527">
        <v>3030</v>
      </c>
      <c r="H527">
        <v>2890</v>
      </c>
      <c r="I527" s="69" t="s">
        <v>23</v>
      </c>
      <c r="J527" s="69"/>
      <c r="K527" s="91" t="s">
        <v>7</v>
      </c>
      <c r="L527" s="69" t="s">
        <v>8</v>
      </c>
      <c r="M527" t="s">
        <v>10</v>
      </c>
      <c r="N527" s="69"/>
      <c r="O527"/>
      <c r="P527" t="s">
        <v>27</v>
      </c>
      <c r="Q527"/>
      <c r="R527"/>
      <c r="S527"/>
    </row>
    <row r="528" spans="1:19" s="5" customFormat="1" x14ac:dyDescent="0.25">
      <c r="A528" t="s">
        <v>997</v>
      </c>
      <c r="B528" t="s">
        <v>5</v>
      </c>
      <c r="C528" t="s">
        <v>6</v>
      </c>
      <c r="D528">
        <v>43.930340000000001</v>
      </c>
      <c r="E528">
        <v>3.0272999999999999</v>
      </c>
      <c r="F528" s="4">
        <v>2960</v>
      </c>
      <c r="G528">
        <v>3030</v>
      </c>
      <c r="H528">
        <v>2890</v>
      </c>
      <c r="I528" s="69" t="s">
        <v>23</v>
      </c>
      <c r="J528" s="69"/>
      <c r="K528" s="91" t="s">
        <v>7</v>
      </c>
      <c r="L528" s="69" t="s">
        <v>8</v>
      </c>
      <c r="M528" t="s">
        <v>10</v>
      </c>
      <c r="N528" s="69"/>
      <c r="O528"/>
      <c r="P528" t="s">
        <v>28</v>
      </c>
      <c r="Q528"/>
      <c r="R528"/>
      <c r="S528"/>
    </row>
    <row r="529" spans="1:19" s="5" customFormat="1" x14ac:dyDescent="0.25">
      <c r="A529" t="s">
        <v>997</v>
      </c>
      <c r="B529" t="s">
        <v>5</v>
      </c>
      <c r="C529" t="s">
        <v>6</v>
      </c>
      <c r="D529">
        <v>43.930340000000001</v>
      </c>
      <c r="E529">
        <v>3.0272999999999999</v>
      </c>
      <c r="F529" s="4">
        <v>2960</v>
      </c>
      <c r="G529">
        <v>3030</v>
      </c>
      <c r="H529">
        <v>2890</v>
      </c>
      <c r="I529" s="69" t="s">
        <v>23</v>
      </c>
      <c r="J529" s="69"/>
      <c r="K529" s="91" t="s">
        <v>7</v>
      </c>
      <c r="L529" s="69" t="s">
        <v>8</v>
      </c>
      <c r="M529" t="s">
        <v>10</v>
      </c>
      <c r="N529" s="69"/>
      <c r="O529"/>
      <c r="P529" t="s">
        <v>29</v>
      </c>
      <c r="Q529"/>
      <c r="R529"/>
      <c r="S529"/>
    </row>
    <row r="530" spans="1:19" s="5" customFormat="1" x14ac:dyDescent="0.25">
      <c r="A530" t="s">
        <v>997</v>
      </c>
      <c r="B530" t="s">
        <v>5</v>
      </c>
      <c r="C530" t="s">
        <v>6</v>
      </c>
      <c r="D530">
        <v>43.930340000000001</v>
      </c>
      <c r="E530">
        <v>3.0272999999999999</v>
      </c>
      <c r="F530" s="4">
        <v>2960</v>
      </c>
      <c r="G530">
        <v>3030</v>
      </c>
      <c r="H530">
        <v>2890</v>
      </c>
      <c r="I530" s="69" t="s">
        <v>30</v>
      </c>
      <c r="J530" s="69"/>
      <c r="K530" s="91" t="s">
        <v>7</v>
      </c>
      <c r="L530" s="69" t="s">
        <v>8</v>
      </c>
      <c r="M530" t="s">
        <v>10</v>
      </c>
      <c r="N530" s="69"/>
      <c r="O530"/>
      <c r="P530" t="s">
        <v>31</v>
      </c>
      <c r="Q530"/>
      <c r="R530"/>
      <c r="S530"/>
    </row>
    <row r="531" spans="1:19" s="5" customFormat="1" x14ac:dyDescent="0.25">
      <c r="A531" t="s">
        <v>997</v>
      </c>
      <c r="B531" t="s">
        <v>5</v>
      </c>
      <c r="C531" t="s">
        <v>6</v>
      </c>
      <c r="D531">
        <v>43.930340000000001</v>
      </c>
      <c r="E531">
        <v>3.0272999999999999</v>
      </c>
      <c r="F531" s="4">
        <v>2960</v>
      </c>
      <c r="G531">
        <v>3030</v>
      </c>
      <c r="H531">
        <v>2890</v>
      </c>
      <c r="I531" s="69" t="s">
        <v>30</v>
      </c>
      <c r="J531" s="69"/>
      <c r="K531" s="91" t="s">
        <v>7</v>
      </c>
      <c r="L531" s="69" t="s">
        <v>8</v>
      </c>
      <c r="M531" t="s">
        <v>10</v>
      </c>
      <c r="N531" s="69"/>
      <c r="O531"/>
      <c r="P531" t="s">
        <v>32</v>
      </c>
      <c r="Q531"/>
      <c r="R531"/>
      <c r="S531"/>
    </row>
    <row r="532" spans="1:19" s="5" customFormat="1" x14ac:dyDescent="0.25">
      <c r="A532" t="s">
        <v>997</v>
      </c>
      <c r="B532" t="s">
        <v>5</v>
      </c>
      <c r="C532" t="s">
        <v>6</v>
      </c>
      <c r="D532">
        <v>43.930340000000001</v>
      </c>
      <c r="E532">
        <v>3.0272999999999999</v>
      </c>
      <c r="F532" s="4">
        <v>2960</v>
      </c>
      <c r="G532">
        <v>3030</v>
      </c>
      <c r="H532">
        <v>2890</v>
      </c>
      <c r="I532" s="69" t="s">
        <v>33</v>
      </c>
      <c r="J532" s="69"/>
      <c r="K532" s="91" t="s">
        <v>7</v>
      </c>
      <c r="L532" s="69" t="s">
        <v>8</v>
      </c>
      <c r="M532" t="s">
        <v>20</v>
      </c>
      <c r="N532" s="69"/>
      <c r="O532"/>
      <c r="P532" t="s">
        <v>34</v>
      </c>
      <c r="Q532"/>
      <c r="R532"/>
      <c r="S532"/>
    </row>
    <row r="533" spans="1:19" s="5" customFormat="1" x14ac:dyDescent="0.25">
      <c r="A533" t="s">
        <v>997</v>
      </c>
      <c r="B533" t="s">
        <v>5</v>
      </c>
      <c r="C533" t="s">
        <v>6</v>
      </c>
      <c r="D533">
        <v>43.930340000000001</v>
      </c>
      <c r="E533">
        <v>3.0272999999999999</v>
      </c>
      <c r="F533" s="4">
        <v>2960</v>
      </c>
      <c r="G533">
        <v>3030</v>
      </c>
      <c r="H533">
        <v>2890</v>
      </c>
      <c r="I533" s="69" t="s">
        <v>33</v>
      </c>
      <c r="J533" s="69"/>
      <c r="K533" s="91" t="s">
        <v>7</v>
      </c>
      <c r="L533" s="69" t="s">
        <v>8</v>
      </c>
      <c r="M533" t="s">
        <v>20</v>
      </c>
      <c r="N533" s="69"/>
      <c r="O533"/>
      <c r="P533" t="s">
        <v>35</v>
      </c>
      <c r="Q533"/>
      <c r="R533"/>
      <c r="S533"/>
    </row>
    <row r="534" spans="1:19" s="5" customFormat="1" x14ac:dyDescent="0.25">
      <c r="A534" t="s">
        <v>997</v>
      </c>
      <c r="B534" t="s">
        <v>5</v>
      </c>
      <c r="C534" t="s">
        <v>6</v>
      </c>
      <c r="D534">
        <v>43.930340000000001</v>
      </c>
      <c r="E534">
        <v>3.0272999999999999</v>
      </c>
      <c r="F534" s="4">
        <v>2960</v>
      </c>
      <c r="G534">
        <v>3030</v>
      </c>
      <c r="H534">
        <v>2890</v>
      </c>
      <c r="I534" s="69" t="s">
        <v>36</v>
      </c>
      <c r="J534" s="69"/>
      <c r="K534" s="91" t="s">
        <v>7</v>
      </c>
      <c r="L534" s="69" t="s">
        <v>8</v>
      </c>
      <c r="M534" t="s">
        <v>15</v>
      </c>
      <c r="N534" s="69"/>
      <c r="O534"/>
      <c r="P534" t="s">
        <v>37</v>
      </c>
      <c r="Q534"/>
      <c r="R534"/>
      <c r="S534"/>
    </row>
    <row r="535" spans="1:19" s="5" customFormat="1" x14ac:dyDescent="0.25">
      <c r="A535" t="s">
        <v>997</v>
      </c>
      <c r="B535" t="s">
        <v>5</v>
      </c>
      <c r="C535" t="s">
        <v>6</v>
      </c>
      <c r="D535">
        <v>43.930340000000001</v>
      </c>
      <c r="E535">
        <v>3.0272999999999999</v>
      </c>
      <c r="F535" s="4">
        <v>2960</v>
      </c>
      <c r="G535">
        <v>3030</v>
      </c>
      <c r="H535">
        <v>2890</v>
      </c>
      <c r="I535" s="69" t="s">
        <v>38</v>
      </c>
      <c r="J535" s="69"/>
      <c r="K535" s="91" t="s">
        <v>7</v>
      </c>
      <c r="L535" s="69" t="s">
        <v>8</v>
      </c>
      <c r="M535" t="s">
        <v>15</v>
      </c>
      <c r="N535" s="69"/>
      <c r="O535"/>
      <c r="P535" t="s">
        <v>39</v>
      </c>
      <c r="Q535"/>
      <c r="R535"/>
      <c r="S535"/>
    </row>
    <row r="536" spans="1:19" s="5" customFormat="1" x14ac:dyDescent="0.25">
      <c r="A536" t="s">
        <v>997</v>
      </c>
      <c r="B536" t="s">
        <v>5</v>
      </c>
      <c r="C536" t="s">
        <v>6</v>
      </c>
      <c r="D536">
        <v>43.930340000000001</v>
      </c>
      <c r="E536">
        <v>3.0272999999999999</v>
      </c>
      <c r="F536" s="4">
        <v>2960</v>
      </c>
      <c r="G536">
        <v>3030</v>
      </c>
      <c r="H536">
        <v>2890</v>
      </c>
      <c r="I536" s="69" t="s">
        <v>38</v>
      </c>
      <c r="J536" s="69"/>
      <c r="K536" s="91" t="s">
        <v>7</v>
      </c>
      <c r="L536" s="69" t="s">
        <v>8</v>
      </c>
      <c r="M536" t="s">
        <v>15</v>
      </c>
      <c r="N536" s="69"/>
      <c r="O536"/>
      <c r="P536" t="s">
        <v>40</v>
      </c>
      <c r="Q536"/>
      <c r="R536"/>
      <c r="S536"/>
    </row>
    <row r="537" spans="1:19" s="5" customFormat="1" x14ac:dyDescent="0.25">
      <c r="A537" t="s">
        <v>997</v>
      </c>
      <c r="B537" t="s">
        <v>5</v>
      </c>
      <c r="C537" t="s">
        <v>6</v>
      </c>
      <c r="D537">
        <v>43.930340000000001</v>
      </c>
      <c r="E537">
        <v>3.0272999999999999</v>
      </c>
      <c r="F537" s="4">
        <v>2960</v>
      </c>
      <c r="G537">
        <v>3030</v>
      </c>
      <c r="H537">
        <v>2890</v>
      </c>
      <c r="I537" s="69" t="s">
        <v>38</v>
      </c>
      <c r="J537" s="69"/>
      <c r="K537" s="91" t="s">
        <v>7</v>
      </c>
      <c r="L537" s="69" t="s">
        <v>8</v>
      </c>
      <c r="M537" t="s">
        <v>15</v>
      </c>
      <c r="N537" s="69"/>
      <c r="O537"/>
      <c r="P537" t="s">
        <v>41</v>
      </c>
      <c r="Q537"/>
      <c r="R537"/>
      <c r="S537"/>
    </row>
    <row r="538" spans="1:19" s="5" customFormat="1" x14ac:dyDescent="0.25">
      <c r="A538" t="s">
        <v>997</v>
      </c>
      <c r="B538" t="s">
        <v>5</v>
      </c>
      <c r="C538" t="s">
        <v>6</v>
      </c>
      <c r="D538">
        <v>43.930340000000001</v>
      </c>
      <c r="E538">
        <v>3.0272999999999999</v>
      </c>
      <c r="F538" s="4">
        <v>2960</v>
      </c>
      <c r="G538">
        <v>3030</v>
      </c>
      <c r="H538">
        <v>2890</v>
      </c>
      <c r="I538" s="69" t="s">
        <v>38</v>
      </c>
      <c r="J538" s="69"/>
      <c r="K538" s="91" t="s">
        <v>7</v>
      </c>
      <c r="L538" s="69" t="s">
        <v>8</v>
      </c>
      <c r="M538" t="s">
        <v>15</v>
      </c>
      <c r="N538" s="69"/>
      <c r="O538"/>
      <c r="P538" t="s">
        <v>42</v>
      </c>
      <c r="Q538"/>
      <c r="R538"/>
      <c r="S538"/>
    </row>
    <row r="539" spans="1:19" x14ac:dyDescent="0.25">
      <c r="A539" t="s">
        <v>997</v>
      </c>
      <c r="B539" t="s">
        <v>5</v>
      </c>
      <c r="C539" t="s">
        <v>6</v>
      </c>
      <c r="D539">
        <v>43.930340000000001</v>
      </c>
      <c r="E539">
        <v>3.0272999999999999</v>
      </c>
      <c r="F539" s="4">
        <v>2960</v>
      </c>
      <c r="G539">
        <v>3030</v>
      </c>
      <c r="H539">
        <v>2890</v>
      </c>
      <c r="I539" s="69" t="s">
        <v>43</v>
      </c>
      <c r="K539" s="91" t="s">
        <v>7</v>
      </c>
      <c r="L539" s="69" t="s">
        <v>8</v>
      </c>
      <c r="M539" t="s">
        <v>15</v>
      </c>
      <c r="P539" t="s">
        <v>44</v>
      </c>
    </row>
    <row r="540" spans="1:19" s="5" customFormat="1" x14ac:dyDescent="0.25">
      <c r="A540" t="s">
        <v>997</v>
      </c>
      <c r="B540" t="s">
        <v>5</v>
      </c>
      <c r="C540" t="s">
        <v>6</v>
      </c>
      <c r="D540">
        <v>43.930340000000001</v>
      </c>
      <c r="E540">
        <v>3.0272999999999999</v>
      </c>
      <c r="F540" s="4">
        <v>2960</v>
      </c>
      <c r="G540">
        <v>3030</v>
      </c>
      <c r="H540">
        <v>2890</v>
      </c>
      <c r="I540" s="69" t="s">
        <v>45</v>
      </c>
      <c r="J540" s="69"/>
      <c r="K540" s="91" t="s">
        <v>7</v>
      </c>
      <c r="L540" s="69" t="s">
        <v>8</v>
      </c>
      <c r="M540" t="s">
        <v>20</v>
      </c>
      <c r="N540" s="69"/>
      <c r="O540"/>
      <c r="P540" t="s">
        <v>46</v>
      </c>
      <c r="Q540"/>
      <c r="R540"/>
      <c r="S540"/>
    </row>
    <row r="541" spans="1:19" x14ac:dyDescent="0.25">
      <c r="A541" t="s">
        <v>997</v>
      </c>
      <c r="B541" t="s">
        <v>5</v>
      </c>
      <c r="C541" t="s">
        <v>6</v>
      </c>
      <c r="D541">
        <v>43.930340000000001</v>
      </c>
      <c r="E541">
        <v>3.0272999999999999</v>
      </c>
      <c r="F541" s="4">
        <v>2960</v>
      </c>
      <c r="G541">
        <v>3030</v>
      </c>
      <c r="H541">
        <v>2890</v>
      </c>
      <c r="I541" s="69" t="s">
        <v>47</v>
      </c>
      <c r="K541" s="91" t="s">
        <v>7</v>
      </c>
      <c r="L541" s="69" t="s">
        <v>8</v>
      </c>
      <c r="M541" t="s">
        <v>10</v>
      </c>
      <c r="P541" t="s">
        <v>48</v>
      </c>
    </row>
    <row r="542" spans="1:19" x14ac:dyDescent="0.25">
      <c r="A542" t="s">
        <v>997</v>
      </c>
      <c r="B542" t="s">
        <v>5</v>
      </c>
      <c r="C542" t="s">
        <v>6</v>
      </c>
      <c r="D542">
        <v>43.930340000000001</v>
      </c>
      <c r="E542">
        <v>3.0272999999999999</v>
      </c>
      <c r="F542" s="4">
        <v>2960</v>
      </c>
      <c r="G542">
        <v>3030</v>
      </c>
      <c r="H542">
        <v>2890</v>
      </c>
      <c r="I542" s="69" t="s">
        <v>47</v>
      </c>
      <c r="K542" s="91" t="s">
        <v>7</v>
      </c>
      <c r="L542" s="69" t="s">
        <v>8</v>
      </c>
      <c r="M542" t="s">
        <v>10</v>
      </c>
      <c r="P542" t="s">
        <v>49</v>
      </c>
    </row>
    <row r="543" spans="1:19" s="5" customFormat="1" x14ac:dyDescent="0.25">
      <c r="A543" t="s">
        <v>997</v>
      </c>
      <c r="B543" t="s">
        <v>5</v>
      </c>
      <c r="C543" t="s">
        <v>6</v>
      </c>
      <c r="D543">
        <v>43.930340000000001</v>
      </c>
      <c r="E543">
        <v>3.0272999999999999</v>
      </c>
      <c r="F543" s="4">
        <v>2960</v>
      </c>
      <c r="G543">
        <v>3030</v>
      </c>
      <c r="H543">
        <v>2890</v>
      </c>
      <c r="I543" s="69" t="s">
        <v>47</v>
      </c>
      <c r="J543" s="69"/>
      <c r="K543" s="91" t="s">
        <v>7</v>
      </c>
      <c r="L543" s="69" t="s">
        <v>8</v>
      </c>
      <c r="M543" t="s">
        <v>10</v>
      </c>
      <c r="N543" s="69"/>
      <c r="O543"/>
      <c r="P543" t="s">
        <v>50</v>
      </c>
      <c r="Q543"/>
      <c r="R543"/>
      <c r="S543"/>
    </row>
    <row r="544" spans="1:19" s="5" customFormat="1" x14ac:dyDescent="0.25">
      <c r="A544" t="s">
        <v>997</v>
      </c>
      <c r="B544" t="s">
        <v>5</v>
      </c>
      <c r="C544" t="s">
        <v>6</v>
      </c>
      <c r="D544">
        <v>43.930340000000001</v>
      </c>
      <c r="E544">
        <v>3.0272999999999999</v>
      </c>
      <c r="F544" s="4">
        <v>2960</v>
      </c>
      <c r="G544">
        <v>3030</v>
      </c>
      <c r="H544">
        <v>2890</v>
      </c>
      <c r="I544" s="69" t="s">
        <v>47</v>
      </c>
      <c r="J544" s="69"/>
      <c r="K544" s="91" t="s">
        <v>7</v>
      </c>
      <c r="L544" s="69" t="s">
        <v>8</v>
      </c>
      <c r="M544" t="s">
        <v>10</v>
      </c>
      <c r="N544" s="69"/>
      <c r="O544"/>
      <c r="P544" t="s">
        <v>51</v>
      </c>
      <c r="Q544"/>
      <c r="R544"/>
      <c r="S544"/>
    </row>
    <row r="545" spans="1:19" x14ac:dyDescent="0.25">
      <c r="A545" s="5" t="s">
        <v>52</v>
      </c>
      <c r="B545" s="5"/>
      <c r="C545" s="5"/>
      <c r="D545" s="5">
        <f>AVERAGE(D516:D544)</f>
        <v>43.93033999999998</v>
      </c>
      <c r="E545" s="5">
        <f>AVERAGE(E516:E544)</f>
        <v>3.0272999999999981</v>
      </c>
      <c r="F545" s="5">
        <f>AVERAGE(F516:F544)</f>
        <v>2960</v>
      </c>
      <c r="G545" s="5">
        <f>AVERAGE(G516:G544)</f>
        <v>3030</v>
      </c>
      <c r="H545" s="5">
        <f t="shared" ref="H545" si="23">AVERAGE(H516:H544)</f>
        <v>2890</v>
      </c>
    </row>
    <row r="546" spans="1:19" x14ac:dyDescent="0.25">
      <c r="D546" s="55"/>
      <c r="E546" s="56"/>
      <c r="F546" s="55"/>
    </row>
    <row r="547" spans="1:19" s="5" customFormat="1" ht="30" x14ac:dyDescent="0.25">
      <c r="A547" s="1" t="s">
        <v>1006</v>
      </c>
      <c r="B547" s="1" t="s">
        <v>0</v>
      </c>
      <c r="C547" s="1" t="s">
        <v>1</v>
      </c>
      <c r="D547" s="1" t="s">
        <v>2</v>
      </c>
      <c r="E547" s="1" t="s">
        <v>3</v>
      </c>
      <c r="F547" s="2" t="s">
        <v>986</v>
      </c>
      <c r="G547" s="1" t="s">
        <v>987</v>
      </c>
      <c r="H547" s="1" t="s">
        <v>988</v>
      </c>
      <c r="I547" s="1" t="s">
        <v>989</v>
      </c>
      <c r="J547" s="1" t="s">
        <v>990</v>
      </c>
      <c r="K547" s="1" t="s">
        <v>991</v>
      </c>
      <c r="L547" s="1" t="s">
        <v>992</v>
      </c>
      <c r="M547" s="1" t="s">
        <v>993</v>
      </c>
      <c r="N547" s="1" t="s">
        <v>4</v>
      </c>
      <c r="O547" s="1" t="s">
        <v>994</v>
      </c>
      <c r="P547" s="1" t="s">
        <v>995</v>
      </c>
      <c r="Q547" s="1" t="s">
        <v>996</v>
      </c>
      <c r="R547"/>
      <c r="S547"/>
    </row>
    <row r="548" spans="1:19" s="5" customFormat="1" x14ac:dyDescent="0.25">
      <c r="A548" s="8" t="s">
        <v>961</v>
      </c>
      <c r="B548" t="s">
        <v>621</v>
      </c>
      <c r="C548" t="s">
        <v>573</v>
      </c>
      <c r="D548">
        <v>42.0578</v>
      </c>
      <c r="E548">
        <v>2.5388999999999999</v>
      </c>
      <c r="F548" s="4">
        <v>4760.75</v>
      </c>
      <c r="G548">
        <v>5069.5</v>
      </c>
      <c r="H548">
        <v>4452</v>
      </c>
      <c r="I548" s="69" t="s">
        <v>14</v>
      </c>
      <c r="J548" s="69"/>
      <c r="K548" s="91" t="s">
        <v>622</v>
      </c>
      <c r="L548" s="69" t="s">
        <v>8</v>
      </c>
      <c r="M548" t="s">
        <v>15</v>
      </c>
      <c r="N548" s="69"/>
      <c r="O548"/>
      <c r="P548" t="s">
        <v>623</v>
      </c>
      <c r="Q548"/>
      <c r="R548"/>
      <c r="S548"/>
    </row>
    <row r="549" spans="1:19" s="5" customFormat="1" x14ac:dyDescent="0.25">
      <c r="A549" s="8" t="s">
        <v>961</v>
      </c>
      <c r="B549" t="s">
        <v>621</v>
      </c>
      <c r="C549" t="s">
        <v>573</v>
      </c>
      <c r="D549">
        <v>42.0578</v>
      </c>
      <c r="E549">
        <v>2.5388999999999999</v>
      </c>
      <c r="F549" s="4">
        <v>4760.75</v>
      </c>
      <c r="G549">
        <v>5069.5</v>
      </c>
      <c r="H549">
        <v>4452</v>
      </c>
      <c r="I549" s="69" t="s">
        <v>38</v>
      </c>
      <c r="J549" s="69"/>
      <c r="K549" s="91" t="s">
        <v>622</v>
      </c>
      <c r="L549" s="69" t="s">
        <v>8</v>
      </c>
      <c r="M549" t="s">
        <v>15</v>
      </c>
      <c r="N549" s="69"/>
      <c r="O549"/>
      <c r="P549" t="s">
        <v>624</v>
      </c>
      <c r="Q549"/>
      <c r="R549"/>
      <c r="S549"/>
    </row>
    <row r="550" spans="1:19" x14ac:dyDescent="0.25">
      <c r="A550" s="8" t="s">
        <v>961</v>
      </c>
      <c r="B550" t="s">
        <v>621</v>
      </c>
      <c r="C550" t="s">
        <v>573</v>
      </c>
      <c r="D550">
        <v>42.0578</v>
      </c>
      <c r="E550">
        <v>2.5388999999999999</v>
      </c>
      <c r="F550" s="4">
        <v>4760.75</v>
      </c>
      <c r="G550">
        <v>5069.5</v>
      </c>
      <c r="H550">
        <v>4452</v>
      </c>
      <c r="I550" s="69" t="s">
        <v>33</v>
      </c>
      <c r="K550" s="91" t="s">
        <v>622</v>
      </c>
      <c r="L550" s="69" t="s">
        <v>8</v>
      </c>
      <c r="M550" t="s">
        <v>20</v>
      </c>
      <c r="P550" t="s">
        <v>625</v>
      </c>
    </row>
    <row r="551" spans="1:19" x14ac:dyDescent="0.25">
      <c r="A551" s="8" t="s">
        <v>961</v>
      </c>
      <c r="B551" t="s">
        <v>621</v>
      </c>
      <c r="C551" t="s">
        <v>573</v>
      </c>
      <c r="D551">
        <v>42.0578</v>
      </c>
      <c r="E551">
        <v>2.5388999999999999</v>
      </c>
      <c r="F551" s="4">
        <v>4760.75</v>
      </c>
      <c r="G551">
        <v>5069.5</v>
      </c>
      <c r="H551">
        <v>4452</v>
      </c>
      <c r="I551" s="69" t="s">
        <v>33</v>
      </c>
      <c r="K551" s="91" t="s">
        <v>622</v>
      </c>
      <c r="L551" s="69" t="s">
        <v>8</v>
      </c>
      <c r="M551" t="s">
        <v>20</v>
      </c>
      <c r="P551" t="s">
        <v>626</v>
      </c>
    </row>
    <row r="552" spans="1:19" x14ac:dyDescent="0.25">
      <c r="A552" s="8" t="s">
        <v>961</v>
      </c>
      <c r="B552" t="s">
        <v>621</v>
      </c>
      <c r="C552" t="s">
        <v>573</v>
      </c>
      <c r="D552">
        <v>42.0578</v>
      </c>
      <c r="E552">
        <v>2.5388999999999999</v>
      </c>
      <c r="F552" s="4">
        <v>4760.75</v>
      </c>
      <c r="G552">
        <v>5069.5</v>
      </c>
      <c r="H552">
        <v>4452</v>
      </c>
      <c r="I552" s="69" t="s">
        <v>30</v>
      </c>
      <c r="K552" s="91" t="s">
        <v>622</v>
      </c>
      <c r="L552" s="69" t="s">
        <v>8</v>
      </c>
      <c r="M552" t="s">
        <v>10</v>
      </c>
      <c r="P552" t="s">
        <v>627</v>
      </c>
    </row>
    <row r="553" spans="1:19" s="5" customFormat="1" x14ac:dyDescent="0.25">
      <c r="A553" s="8" t="s">
        <v>961</v>
      </c>
      <c r="B553" t="s">
        <v>621</v>
      </c>
      <c r="C553" t="s">
        <v>573</v>
      </c>
      <c r="D553">
        <v>42.0578</v>
      </c>
      <c r="E553">
        <v>2.5388999999999999</v>
      </c>
      <c r="F553" s="4">
        <v>4760.75</v>
      </c>
      <c r="G553">
        <v>5069.5</v>
      </c>
      <c r="H553">
        <v>4452</v>
      </c>
      <c r="I553" s="69" t="s">
        <v>30</v>
      </c>
      <c r="J553" s="69"/>
      <c r="K553" s="91" t="s">
        <v>622</v>
      </c>
      <c r="L553" s="69" t="s">
        <v>8</v>
      </c>
      <c r="M553" t="s">
        <v>10</v>
      </c>
      <c r="N553" s="69"/>
      <c r="O553"/>
      <c r="P553" t="s">
        <v>628</v>
      </c>
      <c r="Q553"/>
      <c r="R553"/>
      <c r="S553"/>
    </row>
    <row r="554" spans="1:19" s="5" customFormat="1" x14ac:dyDescent="0.25">
      <c r="A554" s="8" t="s">
        <v>961</v>
      </c>
      <c r="B554" t="s">
        <v>621</v>
      </c>
      <c r="C554" t="s">
        <v>573</v>
      </c>
      <c r="D554">
        <v>42.0578</v>
      </c>
      <c r="E554">
        <v>2.5388999999999999</v>
      </c>
      <c r="F554" s="4">
        <v>4760.75</v>
      </c>
      <c r="G554">
        <v>5069.5</v>
      </c>
      <c r="H554">
        <v>4452</v>
      </c>
      <c r="I554" s="69" t="s">
        <v>30</v>
      </c>
      <c r="J554" s="69"/>
      <c r="K554" s="91" t="s">
        <v>622</v>
      </c>
      <c r="L554" s="69" t="s">
        <v>8</v>
      </c>
      <c r="M554" t="s">
        <v>10</v>
      </c>
      <c r="N554" s="69"/>
      <c r="O554"/>
      <c r="P554" t="s">
        <v>629</v>
      </c>
      <c r="Q554"/>
      <c r="R554"/>
      <c r="S554"/>
    </row>
    <row r="555" spans="1:19" s="5" customFormat="1" x14ac:dyDescent="0.25">
      <c r="A555" s="5" t="s">
        <v>630</v>
      </c>
      <c r="D555" s="5">
        <f>AVERAGE(D548:D554)</f>
        <v>42.057799999999993</v>
      </c>
      <c r="E555" s="5">
        <f t="shared" ref="E555:H555" si="24">AVERAGE(E548:E554)</f>
        <v>2.5389000000000004</v>
      </c>
      <c r="F555" s="5">
        <f t="shared" si="24"/>
        <v>4760.75</v>
      </c>
      <c r="G555" s="5">
        <f>AVERAGE(G548:G554)</f>
        <v>5069.5</v>
      </c>
      <c r="H555" s="5">
        <f t="shared" si="24"/>
        <v>4452</v>
      </c>
      <c r="I555" s="69"/>
      <c r="J555" s="69"/>
      <c r="K555" s="91"/>
      <c r="L555" s="69"/>
      <c r="M555"/>
      <c r="N555" s="69"/>
      <c r="O555"/>
      <c r="P555"/>
      <c r="Q555"/>
      <c r="R555"/>
      <c r="S555"/>
    </row>
    <row r="556" spans="1:19" s="5" customFormat="1" x14ac:dyDescent="0.25">
      <c r="A556"/>
      <c r="B556"/>
      <c r="C556"/>
      <c r="D556" s="55"/>
      <c r="E556" s="55"/>
      <c r="F556" s="57"/>
      <c r="G556"/>
      <c r="H556"/>
      <c r="I556" s="69"/>
      <c r="J556" s="69"/>
      <c r="K556" s="91"/>
      <c r="L556" s="69"/>
      <c r="M556"/>
      <c r="N556" s="69"/>
      <c r="O556"/>
      <c r="P556"/>
      <c r="Q556"/>
      <c r="R556"/>
      <c r="S556"/>
    </row>
    <row r="557" spans="1:19" ht="30" x14ac:dyDescent="0.25">
      <c r="A557" s="1" t="s">
        <v>1006</v>
      </c>
      <c r="B557" s="1" t="s">
        <v>0</v>
      </c>
      <c r="C557" s="1" t="s">
        <v>1</v>
      </c>
      <c r="D557" s="1" t="s">
        <v>2</v>
      </c>
      <c r="E557" s="1" t="s">
        <v>3</v>
      </c>
      <c r="F557" s="2" t="s">
        <v>986</v>
      </c>
      <c r="G557" s="1" t="s">
        <v>987</v>
      </c>
      <c r="H557" s="1" t="s">
        <v>988</v>
      </c>
      <c r="I557" s="1" t="s">
        <v>989</v>
      </c>
      <c r="J557" s="1" t="s">
        <v>990</v>
      </c>
      <c r="K557" s="1" t="s">
        <v>991</v>
      </c>
      <c r="L557" s="1" t="s">
        <v>992</v>
      </c>
      <c r="M557" s="1" t="s">
        <v>993</v>
      </c>
      <c r="N557" s="1" t="s">
        <v>4</v>
      </c>
      <c r="O557" s="1" t="s">
        <v>994</v>
      </c>
      <c r="P557" s="1" t="s">
        <v>995</v>
      </c>
      <c r="Q557" s="1" t="s">
        <v>996</v>
      </c>
    </row>
    <row r="558" spans="1:19" x14ac:dyDescent="0.25">
      <c r="A558" t="s">
        <v>584</v>
      </c>
      <c r="B558" t="s">
        <v>635</v>
      </c>
      <c r="C558" t="s">
        <v>573</v>
      </c>
      <c r="D558">
        <v>41.376109999999997</v>
      </c>
      <c r="E558">
        <v>2.1694399999999998</v>
      </c>
      <c r="F558" s="4">
        <v>3975</v>
      </c>
      <c r="G558">
        <v>4250</v>
      </c>
      <c r="H558">
        <v>3700</v>
      </c>
      <c r="I558" s="69" t="s">
        <v>92</v>
      </c>
      <c r="K558" s="91" t="s">
        <v>636</v>
      </c>
      <c r="L558" s="69" t="s">
        <v>8</v>
      </c>
      <c r="M558" t="s">
        <v>20</v>
      </c>
      <c r="O558" t="s">
        <v>600</v>
      </c>
      <c r="P558" t="s">
        <v>637</v>
      </c>
    </row>
    <row r="559" spans="1:19" s="5" customFormat="1" x14ac:dyDescent="0.25">
      <c r="A559" t="s">
        <v>584</v>
      </c>
      <c r="B559" t="s">
        <v>635</v>
      </c>
      <c r="C559" t="s">
        <v>573</v>
      </c>
      <c r="D559">
        <v>41.376109999999997</v>
      </c>
      <c r="E559">
        <v>2.1694399999999998</v>
      </c>
      <c r="F559" s="4">
        <v>3975</v>
      </c>
      <c r="G559">
        <v>4250</v>
      </c>
      <c r="H559">
        <v>3700</v>
      </c>
      <c r="I559" s="69" t="s">
        <v>638</v>
      </c>
      <c r="J559" s="69"/>
      <c r="K559" s="91" t="s">
        <v>636</v>
      </c>
      <c r="L559" s="69" t="s">
        <v>8</v>
      </c>
      <c r="M559" t="s">
        <v>10</v>
      </c>
      <c r="N559" s="69"/>
      <c r="O559" t="s">
        <v>600</v>
      </c>
      <c r="P559" t="s">
        <v>639</v>
      </c>
      <c r="Q559"/>
      <c r="R559"/>
      <c r="S559"/>
    </row>
    <row r="560" spans="1:19" s="5" customFormat="1" x14ac:dyDescent="0.25">
      <c r="A560" t="s">
        <v>584</v>
      </c>
      <c r="B560" t="s">
        <v>635</v>
      </c>
      <c r="C560" t="s">
        <v>573</v>
      </c>
      <c r="D560">
        <v>41.376109999999997</v>
      </c>
      <c r="E560">
        <v>2.1694399999999998</v>
      </c>
      <c r="F560" s="4">
        <v>3975</v>
      </c>
      <c r="G560">
        <v>4250</v>
      </c>
      <c r="H560">
        <v>3700</v>
      </c>
      <c r="I560" s="69" t="s">
        <v>592</v>
      </c>
      <c r="J560" s="69"/>
      <c r="K560" s="91" t="s">
        <v>636</v>
      </c>
      <c r="L560" s="69" t="s">
        <v>8</v>
      </c>
      <c r="M560" t="s">
        <v>593</v>
      </c>
      <c r="N560" s="69"/>
      <c r="O560" t="s">
        <v>600</v>
      </c>
      <c r="P560" t="s">
        <v>640</v>
      </c>
      <c r="Q560"/>
      <c r="R560"/>
      <c r="S560"/>
    </row>
    <row r="561" spans="1:19" s="5" customFormat="1" x14ac:dyDescent="0.25">
      <c r="A561" s="5" t="s">
        <v>641</v>
      </c>
      <c r="D561" s="5">
        <f t="shared" ref="D561:E561" si="25">AVERAGE(D558:D560)</f>
        <v>41.376109999999997</v>
      </c>
      <c r="E561" s="5">
        <f t="shared" si="25"/>
        <v>2.1694399999999998</v>
      </c>
      <c r="F561" s="5">
        <f>AVERAGE(F558:F560)</f>
        <v>3975</v>
      </c>
      <c r="G561" s="5">
        <f t="shared" ref="G561:H561" si="26">AVERAGE(G558:G560)</f>
        <v>4250</v>
      </c>
      <c r="H561" s="5">
        <f t="shared" si="26"/>
        <v>3700</v>
      </c>
      <c r="I561" s="69"/>
      <c r="J561" s="69"/>
      <c r="K561" s="91"/>
      <c r="L561" s="69"/>
      <c r="M561"/>
      <c r="N561" s="69"/>
      <c r="O561"/>
      <c r="P561"/>
      <c r="Q561"/>
      <c r="R561"/>
      <c r="S561"/>
    </row>
    <row r="562" spans="1:19" s="5" customFormat="1" x14ac:dyDescent="0.25">
      <c r="A562"/>
      <c r="B562"/>
      <c r="C562"/>
      <c r="D562" s="55"/>
      <c r="E562" s="55"/>
      <c r="F562" s="57"/>
      <c r="G562"/>
      <c r="H562"/>
      <c r="I562" s="69"/>
      <c r="J562" s="69"/>
      <c r="K562" s="91"/>
      <c r="L562" s="69"/>
      <c r="M562"/>
      <c r="N562" s="69"/>
      <c r="O562"/>
      <c r="P562"/>
      <c r="Q562"/>
      <c r="R562"/>
      <c r="S562"/>
    </row>
    <row r="563" spans="1:19" s="5" customFormat="1" ht="30" x14ac:dyDescent="0.25">
      <c r="A563" s="1" t="s">
        <v>1006</v>
      </c>
      <c r="B563" s="1" t="s">
        <v>0</v>
      </c>
      <c r="C563" s="1" t="s">
        <v>1</v>
      </c>
      <c r="D563" s="1" t="s">
        <v>2</v>
      </c>
      <c r="E563" s="1" t="s">
        <v>3</v>
      </c>
      <c r="F563" s="2" t="s">
        <v>986</v>
      </c>
      <c r="G563" s="1" t="s">
        <v>987</v>
      </c>
      <c r="H563" s="1" t="s">
        <v>988</v>
      </c>
      <c r="I563" s="1" t="s">
        <v>989</v>
      </c>
      <c r="J563" s="1" t="s">
        <v>990</v>
      </c>
      <c r="K563" s="1" t="s">
        <v>991</v>
      </c>
      <c r="L563" s="1" t="s">
        <v>992</v>
      </c>
      <c r="M563" s="1" t="s">
        <v>993</v>
      </c>
      <c r="N563" s="1" t="s">
        <v>4</v>
      </c>
      <c r="O563" s="1" t="s">
        <v>994</v>
      </c>
      <c r="P563" s="1" t="s">
        <v>995</v>
      </c>
      <c r="Q563" s="1" t="s">
        <v>996</v>
      </c>
      <c r="R563"/>
      <c r="S563"/>
    </row>
    <row r="564" spans="1:19" s="5" customFormat="1" x14ac:dyDescent="0.25">
      <c r="A564" t="s">
        <v>960</v>
      </c>
      <c r="B564" t="s">
        <v>572</v>
      </c>
      <c r="C564" t="s">
        <v>573</v>
      </c>
      <c r="D564">
        <v>43.2468</v>
      </c>
      <c r="E564">
        <v>-1.9910319999999999</v>
      </c>
      <c r="F564" s="4">
        <v>4144</v>
      </c>
      <c r="G564">
        <v>4315</v>
      </c>
      <c r="H564">
        <v>3973</v>
      </c>
      <c r="I564" s="69" t="s">
        <v>38</v>
      </c>
      <c r="J564" s="69"/>
      <c r="K564" s="91" t="s">
        <v>574</v>
      </c>
      <c r="L564" s="69" t="s">
        <v>8</v>
      </c>
      <c r="M564" t="s">
        <v>15</v>
      </c>
      <c r="N564" s="69"/>
      <c r="O564"/>
      <c r="P564" t="s">
        <v>575</v>
      </c>
      <c r="Q564"/>
      <c r="R564"/>
      <c r="S564"/>
    </row>
    <row r="565" spans="1:19" s="5" customFormat="1" x14ac:dyDescent="0.25">
      <c r="A565" t="s">
        <v>960</v>
      </c>
      <c r="B565" t="s">
        <v>576</v>
      </c>
      <c r="C565" t="s">
        <v>573</v>
      </c>
      <c r="D565">
        <v>42.801600000000001</v>
      </c>
      <c r="E565">
        <v>-2.8978000000000002</v>
      </c>
      <c r="F565" s="4">
        <v>4019</v>
      </c>
      <c r="G565">
        <v>4330</v>
      </c>
      <c r="H565">
        <v>3708</v>
      </c>
      <c r="I565" s="69" t="s">
        <v>66</v>
      </c>
      <c r="J565" s="69"/>
      <c r="K565" s="91" t="s">
        <v>574</v>
      </c>
      <c r="L565" s="69" t="s">
        <v>8</v>
      </c>
      <c r="M565" t="s">
        <v>10</v>
      </c>
      <c r="N565" s="69"/>
      <c r="O565"/>
      <c r="P565" t="s">
        <v>577</v>
      </c>
      <c r="Q565"/>
      <c r="R565"/>
      <c r="S565"/>
    </row>
    <row r="566" spans="1:19" x14ac:dyDescent="0.25">
      <c r="A566" t="s">
        <v>960</v>
      </c>
      <c r="B566" t="s">
        <v>576</v>
      </c>
      <c r="C566" t="s">
        <v>573</v>
      </c>
      <c r="D566">
        <v>42.801600000000001</v>
      </c>
      <c r="E566">
        <v>-2.8978000000000002</v>
      </c>
      <c r="F566" s="4">
        <v>4019</v>
      </c>
      <c r="G566">
        <v>4330</v>
      </c>
      <c r="H566">
        <v>3708</v>
      </c>
      <c r="I566" s="69" t="s">
        <v>66</v>
      </c>
      <c r="K566" s="91" t="s">
        <v>574</v>
      </c>
      <c r="L566" s="69" t="s">
        <v>8</v>
      </c>
      <c r="M566" t="s">
        <v>10</v>
      </c>
      <c r="P566" t="s">
        <v>578</v>
      </c>
    </row>
    <row r="567" spans="1:19" x14ac:dyDescent="0.25">
      <c r="A567" t="s">
        <v>960</v>
      </c>
      <c r="B567" t="s">
        <v>576</v>
      </c>
      <c r="C567" t="s">
        <v>573</v>
      </c>
      <c r="D567">
        <v>42.801600000000001</v>
      </c>
      <c r="E567">
        <v>-2.8978000000000002</v>
      </c>
      <c r="F567" s="4">
        <v>4019</v>
      </c>
      <c r="G567">
        <v>4330</v>
      </c>
      <c r="H567">
        <v>3708</v>
      </c>
      <c r="I567" s="69" t="s">
        <v>111</v>
      </c>
      <c r="K567" s="91" t="s">
        <v>574</v>
      </c>
      <c r="L567" s="69" t="s">
        <v>8</v>
      </c>
      <c r="M567" t="s">
        <v>15</v>
      </c>
      <c r="P567" t="s">
        <v>579</v>
      </c>
    </row>
    <row r="568" spans="1:19" x14ac:dyDescent="0.25">
      <c r="A568" t="s">
        <v>960</v>
      </c>
      <c r="B568" t="s">
        <v>576</v>
      </c>
      <c r="C568" t="s">
        <v>573</v>
      </c>
      <c r="D568">
        <v>42.801600000000001</v>
      </c>
      <c r="E568">
        <v>-2.8978000000000002</v>
      </c>
      <c r="F568" s="4">
        <v>4019</v>
      </c>
      <c r="G568">
        <v>4330</v>
      </c>
      <c r="H568">
        <v>3708</v>
      </c>
      <c r="I568" s="69" t="s">
        <v>36</v>
      </c>
      <c r="K568" s="91" t="s">
        <v>574</v>
      </c>
      <c r="L568" s="69" t="s">
        <v>8</v>
      </c>
      <c r="M568" t="s">
        <v>15</v>
      </c>
      <c r="P568" t="s">
        <v>580</v>
      </c>
    </row>
    <row r="569" spans="1:19" s="5" customFormat="1" x14ac:dyDescent="0.25">
      <c r="A569" t="s">
        <v>960</v>
      </c>
      <c r="B569" t="s">
        <v>576</v>
      </c>
      <c r="C569" t="s">
        <v>573</v>
      </c>
      <c r="D569">
        <v>42.801600000000001</v>
      </c>
      <c r="E569">
        <v>-2.8978000000000002</v>
      </c>
      <c r="F569" s="4">
        <v>4019</v>
      </c>
      <c r="G569">
        <v>4330</v>
      </c>
      <c r="H569">
        <v>3708</v>
      </c>
      <c r="I569" s="69" t="s">
        <v>36</v>
      </c>
      <c r="J569" s="69"/>
      <c r="K569" s="91" t="s">
        <v>574</v>
      </c>
      <c r="L569" s="69" t="s">
        <v>8</v>
      </c>
      <c r="M569" t="s">
        <v>15</v>
      </c>
      <c r="N569" s="69"/>
      <c r="O569"/>
      <c r="P569" t="s">
        <v>581</v>
      </c>
      <c r="Q569"/>
      <c r="R569"/>
      <c r="S569"/>
    </row>
    <row r="570" spans="1:19" s="5" customFormat="1" x14ac:dyDescent="0.25">
      <c r="A570" t="s">
        <v>960</v>
      </c>
      <c r="B570" t="s">
        <v>576</v>
      </c>
      <c r="C570" t="s">
        <v>573</v>
      </c>
      <c r="D570">
        <v>42.801600000000001</v>
      </c>
      <c r="E570">
        <v>-2.8978000000000002</v>
      </c>
      <c r="F570" s="4">
        <v>4019</v>
      </c>
      <c r="G570">
        <v>4330</v>
      </c>
      <c r="H570">
        <v>3708</v>
      </c>
      <c r="I570" s="69" t="s">
        <v>36</v>
      </c>
      <c r="J570" s="69"/>
      <c r="K570" s="91" t="s">
        <v>574</v>
      </c>
      <c r="L570" s="69" t="s">
        <v>8</v>
      </c>
      <c r="M570" t="s">
        <v>15</v>
      </c>
      <c r="N570" s="69"/>
      <c r="O570"/>
      <c r="P570" t="s">
        <v>582</v>
      </c>
      <c r="Q570"/>
      <c r="R570"/>
      <c r="S570"/>
    </row>
    <row r="571" spans="1:19" s="5" customFormat="1" x14ac:dyDescent="0.25">
      <c r="A571" s="5" t="s">
        <v>583</v>
      </c>
      <c r="D571" s="5">
        <f>AVERAGE(D564:D570)</f>
        <v>42.865200000000002</v>
      </c>
      <c r="E571" s="5">
        <f t="shared" ref="E571:H571" si="27">AVERAGE(E564:E570)</f>
        <v>-2.7682617142857144</v>
      </c>
      <c r="F571" s="5">
        <f t="shared" si="27"/>
        <v>4036.8571428571427</v>
      </c>
      <c r="G571" s="5">
        <f t="shared" si="27"/>
        <v>4327.8571428571431</v>
      </c>
      <c r="H571" s="5">
        <f t="shared" si="27"/>
        <v>3745.8571428571427</v>
      </c>
      <c r="I571" s="69"/>
      <c r="J571" s="69"/>
      <c r="K571" s="91"/>
      <c r="L571" s="69"/>
      <c r="M571"/>
      <c r="N571" s="69"/>
      <c r="O571"/>
      <c r="P571"/>
      <c r="Q571"/>
      <c r="R571"/>
      <c r="S571"/>
    </row>
    <row r="572" spans="1:19" x14ac:dyDescent="0.25">
      <c r="D572" s="55"/>
      <c r="E572" s="55"/>
      <c r="F572" s="57"/>
    </row>
    <row r="573" spans="1:19" ht="30" x14ac:dyDescent="0.25">
      <c r="A573" s="1" t="s">
        <v>1006</v>
      </c>
      <c r="B573" s="1" t="s">
        <v>0</v>
      </c>
      <c r="C573" s="1" t="s">
        <v>1</v>
      </c>
      <c r="D573" s="1" t="s">
        <v>2</v>
      </c>
      <c r="E573" s="1" t="s">
        <v>3</v>
      </c>
      <c r="F573" s="2" t="s">
        <v>986</v>
      </c>
      <c r="G573" s="1" t="s">
        <v>987</v>
      </c>
      <c r="H573" s="1" t="s">
        <v>988</v>
      </c>
      <c r="I573" s="1" t="s">
        <v>989</v>
      </c>
      <c r="J573" s="1" t="s">
        <v>990</v>
      </c>
      <c r="K573" s="1" t="s">
        <v>991</v>
      </c>
      <c r="L573" s="1" t="s">
        <v>992</v>
      </c>
      <c r="M573" s="1" t="s">
        <v>993</v>
      </c>
      <c r="N573" s="1" t="s">
        <v>4</v>
      </c>
      <c r="O573" s="1" t="s">
        <v>994</v>
      </c>
      <c r="P573" s="1" t="s">
        <v>995</v>
      </c>
      <c r="Q573" s="1" t="s">
        <v>996</v>
      </c>
    </row>
    <row r="574" spans="1:19" x14ac:dyDescent="0.25">
      <c r="A574" t="s">
        <v>959</v>
      </c>
      <c r="B574" t="s">
        <v>500</v>
      </c>
      <c r="C574" t="s">
        <v>486</v>
      </c>
      <c r="D574">
        <v>39.1447</v>
      </c>
      <c r="E574">
        <v>-9.0185999999999993</v>
      </c>
      <c r="F574" s="4">
        <v>3490</v>
      </c>
      <c r="G574">
        <v>3630</v>
      </c>
      <c r="H574">
        <v>3350</v>
      </c>
      <c r="I574" s="69" t="s">
        <v>66</v>
      </c>
      <c r="K574" s="91" t="s">
        <v>487</v>
      </c>
      <c r="L574" s="69" t="s">
        <v>8</v>
      </c>
      <c r="M574" t="s">
        <v>10</v>
      </c>
      <c r="P574" t="s">
        <v>501</v>
      </c>
    </row>
    <row r="575" spans="1:19" s="5" customFormat="1" x14ac:dyDescent="0.25">
      <c r="A575" t="s">
        <v>959</v>
      </c>
      <c r="B575" t="s">
        <v>500</v>
      </c>
      <c r="C575" t="s">
        <v>486</v>
      </c>
      <c r="D575">
        <v>39.1447</v>
      </c>
      <c r="E575">
        <v>-9.0185999999999993</v>
      </c>
      <c r="F575" s="4">
        <v>3490</v>
      </c>
      <c r="G575">
        <v>3630</v>
      </c>
      <c r="H575">
        <v>3350</v>
      </c>
      <c r="I575" s="69" t="s">
        <v>66</v>
      </c>
      <c r="J575" s="69"/>
      <c r="K575" s="91" t="s">
        <v>487</v>
      </c>
      <c r="L575" s="69" t="s">
        <v>8</v>
      </c>
      <c r="M575" t="s">
        <v>10</v>
      </c>
      <c r="N575" s="69"/>
      <c r="O575"/>
      <c r="P575" t="s">
        <v>502</v>
      </c>
      <c r="Q575"/>
      <c r="R575"/>
      <c r="S575"/>
    </row>
    <row r="576" spans="1:19" s="5" customFormat="1" x14ac:dyDescent="0.25">
      <c r="A576" t="s">
        <v>959</v>
      </c>
      <c r="B576" t="s">
        <v>500</v>
      </c>
      <c r="C576" t="s">
        <v>486</v>
      </c>
      <c r="D576">
        <v>39.1447</v>
      </c>
      <c r="E576">
        <v>-9.0185999999999993</v>
      </c>
      <c r="F576" s="4">
        <v>3490</v>
      </c>
      <c r="G576">
        <v>3630</v>
      </c>
      <c r="H576">
        <v>3350</v>
      </c>
      <c r="I576" s="69" t="s">
        <v>329</v>
      </c>
      <c r="J576" s="69"/>
      <c r="K576" s="91" t="s">
        <v>487</v>
      </c>
      <c r="L576" s="69" t="s">
        <v>8</v>
      </c>
      <c r="M576" t="s">
        <v>15</v>
      </c>
      <c r="N576" s="69"/>
      <c r="O576"/>
      <c r="P576" t="s">
        <v>503</v>
      </c>
      <c r="Q576"/>
      <c r="R576"/>
      <c r="S576"/>
    </row>
    <row r="577" spans="1:19" s="5" customFormat="1" x14ac:dyDescent="0.25">
      <c r="A577" s="5" t="s">
        <v>504</v>
      </c>
      <c r="D577" s="5">
        <f>AVERAGE(D574:D576)</f>
        <v>39.1447</v>
      </c>
      <c r="E577" s="5">
        <f t="shared" ref="E577:H577" si="28">AVERAGE(E574:E576)</f>
        <v>-9.0185999999999993</v>
      </c>
      <c r="F577" s="5">
        <f t="shared" si="28"/>
        <v>3490</v>
      </c>
      <c r="G577" s="5">
        <f>AVERAGE(G574:G576)</f>
        <v>3630</v>
      </c>
      <c r="H577" s="5">
        <f t="shared" si="28"/>
        <v>3350</v>
      </c>
      <c r="I577" s="69"/>
      <c r="J577" s="69"/>
      <c r="K577" s="91"/>
      <c r="L577" s="69"/>
      <c r="M577"/>
      <c r="N577" s="69"/>
      <c r="O577"/>
      <c r="P577"/>
      <c r="Q577"/>
      <c r="R577"/>
      <c r="S577"/>
    </row>
    <row r="578" spans="1:19" s="5" customFormat="1" x14ac:dyDescent="0.25">
      <c r="A578"/>
      <c r="B578"/>
      <c r="C578"/>
      <c r="D578" s="55"/>
      <c r="E578" s="55"/>
      <c r="F578" s="57"/>
      <c r="G578"/>
      <c r="H578"/>
      <c r="I578" s="69"/>
      <c r="J578" s="69"/>
      <c r="K578" s="91"/>
      <c r="L578" s="69"/>
      <c r="M578"/>
      <c r="N578" s="69"/>
      <c r="O578"/>
      <c r="P578"/>
      <c r="Q578"/>
      <c r="R578"/>
      <c r="S578"/>
    </row>
    <row r="579" spans="1:19" s="5" customFormat="1" ht="30" x14ac:dyDescent="0.25">
      <c r="A579" s="1" t="s">
        <v>1006</v>
      </c>
      <c r="B579" s="1" t="s">
        <v>0</v>
      </c>
      <c r="C579" s="1" t="s">
        <v>1</v>
      </c>
      <c r="D579" s="1" t="s">
        <v>2</v>
      </c>
      <c r="E579" s="1" t="s">
        <v>3</v>
      </c>
      <c r="F579" s="2" t="s">
        <v>986</v>
      </c>
      <c r="G579" s="1" t="s">
        <v>987</v>
      </c>
      <c r="H579" s="1" t="s">
        <v>988</v>
      </c>
      <c r="I579" s="1" t="s">
        <v>989</v>
      </c>
      <c r="J579" s="1" t="s">
        <v>990</v>
      </c>
      <c r="K579" s="1" t="s">
        <v>991</v>
      </c>
      <c r="L579" s="1" t="s">
        <v>992</v>
      </c>
      <c r="M579" s="1" t="s">
        <v>993</v>
      </c>
      <c r="N579" s="1" t="s">
        <v>4</v>
      </c>
      <c r="O579" s="1" t="s">
        <v>994</v>
      </c>
      <c r="P579" s="1" t="s">
        <v>995</v>
      </c>
      <c r="Q579" s="1" t="s">
        <v>996</v>
      </c>
      <c r="R579"/>
      <c r="S579"/>
    </row>
    <row r="580" spans="1:19" s="5" customFormat="1" x14ac:dyDescent="0.25">
      <c r="A580" t="s">
        <v>959</v>
      </c>
      <c r="B580" t="s">
        <v>505</v>
      </c>
      <c r="C580" t="s">
        <v>486</v>
      </c>
      <c r="D580">
        <v>38.429499999999997</v>
      </c>
      <c r="E580">
        <v>-7.5340999999999996</v>
      </c>
      <c r="F580" s="4">
        <v>3250</v>
      </c>
      <c r="G580">
        <v>3500</v>
      </c>
      <c r="H580">
        <v>3000</v>
      </c>
      <c r="I580" s="69" t="s">
        <v>329</v>
      </c>
      <c r="J580" s="69"/>
      <c r="K580" s="91" t="s">
        <v>487</v>
      </c>
      <c r="L580" s="69" t="s">
        <v>8</v>
      </c>
      <c r="M580" t="s">
        <v>15</v>
      </c>
      <c r="N580" s="69"/>
      <c r="O580"/>
      <c r="P580" t="s">
        <v>506</v>
      </c>
      <c r="Q580"/>
      <c r="R580"/>
      <c r="S580"/>
    </row>
    <row r="581" spans="1:19" x14ac:dyDescent="0.25">
      <c r="A581" t="s">
        <v>959</v>
      </c>
      <c r="B581" t="s">
        <v>505</v>
      </c>
      <c r="C581" t="s">
        <v>486</v>
      </c>
      <c r="D581">
        <v>38.429499999999997</v>
      </c>
      <c r="E581">
        <v>-7.5340999999999996</v>
      </c>
      <c r="F581" s="4">
        <v>3250</v>
      </c>
      <c r="G581">
        <v>3500</v>
      </c>
      <c r="H581">
        <v>3000</v>
      </c>
      <c r="I581" s="69" t="s">
        <v>329</v>
      </c>
      <c r="K581" s="91" t="s">
        <v>487</v>
      </c>
      <c r="L581" s="69" t="s">
        <v>8</v>
      </c>
      <c r="M581" t="s">
        <v>15</v>
      </c>
      <c r="P581" t="s">
        <v>507</v>
      </c>
    </row>
    <row r="582" spans="1:19" x14ac:dyDescent="0.25">
      <c r="A582" t="s">
        <v>959</v>
      </c>
      <c r="B582" t="s">
        <v>505</v>
      </c>
      <c r="C582" t="s">
        <v>486</v>
      </c>
      <c r="D582">
        <v>38.429499999999997</v>
      </c>
      <c r="E582">
        <v>-7.5340999999999996</v>
      </c>
      <c r="F582" s="4">
        <v>3250</v>
      </c>
      <c r="G582">
        <v>3500</v>
      </c>
      <c r="H582">
        <v>3000</v>
      </c>
      <c r="I582" s="69" t="s">
        <v>66</v>
      </c>
      <c r="K582" s="91" t="s">
        <v>487</v>
      </c>
      <c r="L582" s="69" t="s">
        <v>8</v>
      </c>
      <c r="M582" t="s">
        <v>10</v>
      </c>
      <c r="P582" t="s">
        <v>508</v>
      </c>
    </row>
    <row r="583" spans="1:19" x14ac:dyDescent="0.25">
      <c r="A583" t="s">
        <v>959</v>
      </c>
      <c r="B583" t="s">
        <v>505</v>
      </c>
      <c r="C583" t="s">
        <v>486</v>
      </c>
      <c r="D583">
        <v>38.429499999999997</v>
      </c>
      <c r="E583">
        <v>-7.5340999999999996</v>
      </c>
      <c r="F583" s="4">
        <v>3250</v>
      </c>
      <c r="G583">
        <v>3500</v>
      </c>
      <c r="H583">
        <v>3000</v>
      </c>
      <c r="I583" s="69" t="s">
        <v>66</v>
      </c>
      <c r="K583" s="91" t="s">
        <v>487</v>
      </c>
      <c r="L583" s="69" t="s">
        <v>8</v>
      </c>
      <c r="M583" t="s">
        <v>10</v>
      </c>
      <c r="P583" t="s">
        <v>509</v>
      </c>
    </row>
    <row r="584" spans="1:19" x14ac:dyDescent="0.25">
      <c r="A584" t="s">
        <v>959</v>
      </c>
      <c r="B584" t="s">
        <v>505</v>
      </c>
      <c r="C584" t="s">
        <v>486</v>
      </c>
      <c r="D584">
        <v>38.429499999999997</v>
      </c>
      <c r="E584">
        <v>-7.5340999999999996</v>
      </c>
      <c r="F584" s="4">
        <v>3250</v>
      </c>
      <c r="G584">
        <v>3500</v>
      </c>
      <c r="H584">
        <v>3000</v>
      </c>
      <c r="I584" s="69" t="s">
        <v>66</v>
      </c>
      <c r="K584" s="91" t="s">
        <v>487</v>
      </c>
      <c r="L584" s="69" t="s">
        <v>8</v>
      </c>
      <c r="M584" t="s">
        <v>10</v>
      </c>
      <c r="P584" t="s">
        <v>510</v>
      </c>
    </row>
    <row r="585" spans="1:19" x14ac:dyDescent="0.25">
      <c r="A585" t="s">
        <v>959</v>
      </c>
      <c r="B585" t="s">
        <v>505</v>
      </c>
      <c r="C585" t="s">
        <v>486</v>
      </c>
      <c r="D585">
        <v>38.429499999999997</v>
      </c>
      <c r="E585">
        <v>-7.5340999999999996</v>
      </c>
      <c r="F585" s="4">
        <v>3250</v>
      </c>
      <c r="G585">
        <v>3500</v>
      </c>
      <c r="H585">
        <v>3000</v>
      </c>
      <c r="I585" s="69" t="s">
        <v>66</v>
      </c>
      <c r="K585" s="91" t="s">
        <v>487</v>
      </c>
      <c r="L585" s="69" t="s">
        <v>8</v>
      </c>
      <c r="M585" t="s">
        <v>10</v>
      </c>
      <c r="P585" t="s">
        <v>511</v>
      </c>
    </row>
    <row r="586" spans="1:19" x14ac:dyDescent="0.25">
      <c r="A586" s="5" t="s">
        <v>512</v>
      </c>
      <c r="B586" s="5"/>
      <c r="C586" s="5"/>
      <c r="D586" s="5">
        <f>AVERAGE(D580:D585)</f>
        <v>38.429499999999997</v>
      </c>
      <c r="E586" s="5">
        <f t="shared" ref="E586:H586" si="29">AVERAGE(E580:E585)</f>
        <v>-7.5340999999999996</v>
      </c>
      <c r="F586" s="5">
        <f t="shared" si="29"/>
        <v>3250</v>
      </c>
      <c r="G586" s="5">
        <f>AVERAGE(G580:G585)</f>
        <v>3500</v>
      </c>
      <c r="H586" s="5">
        <f t="shared" si="29"/>
        <v>3000</v>
      </c>
    </row>
    <row r="587" spans="1:19" s="5" customFormat="1" x14ac:dyDescent="0.25">
      <c r="A587"/>
      <c r="B587"/>
      <c r="C587"/>
      <c r="D587" s="55"/>
      <c r="E587" s="55"/>
      <c r="F587" s="57"/>
      <c r="G587"/>
      <c r="H587"/>
      <c r="I587" s="69"/>
      <c r="J587" s="69"/>
      <c r="K587" s="91"/>
      <c r="L587" s="69"/>
      <c r="M587"/>
      <c r="N587" s="69"/>
      <c r="O587"/>
      <c r="P587"/>
      <c r="Q587"/>
      <c r="R587"/>
      <c r="S587"/>
    </row>
    <row r="588" spans="1:19" s="5" customFormat="1" ht="30" x14ac:dyDescent="0.25">
      <c r="A588" s="1" t="s">
        <v>1006</v>
      </c>
      <c r="B588" s="1" t="s">
        <v>0</v>
      </c>
      <c r="C588" s="1" t="s">
        <v>1</v>
      </c>
      <c r="D588" s="1" t="s">
        <v>2</v>
      </c>
      <c r="E588" s="1" t="s">
        <v>3</v>
      </c>
      <c r="F588" s="2" t="s">
        <v>986</v>
      </c>
      <c r="G588" s="1" t="s">
        <v>987</v>
      </c>
      <c r="H588" s="1" t="s">
        <v>988</v>
      </c>
      <c r="I588" s="1" t="s">
        <v>989</v>
      </c>
      <c r="J588" s="1" t="s">
        <v>990</v>
      </c>
      <c r="K588" s="1" t="s">
        <v>991</v>
      </c>
      <c r="L588" s="1" t="s">
        <v>992</v>
      </c>
      <c r="M588" s="1" t="s">
        <v>993</v>
      </c>
      <c r="N588" s="1" t="s">
        <v>4</v>
      </c>
      <c r="O588" s="1" t="s">
        <v>994</v>
      </c>
      <c r="P588" s="1" t="s">
        <v>995</v>
      </c>
      <c r="Q588" s="1" t="s">
        <v>996</v>
      </c>
      <c r="R588"/>
      <c r="S588"/>
    </row>
    <row r="589" spans="1:19" x14ac:dyDescent="0.25">
      <c r="A589" s="8" t="s">
        <v>945</v>
      </c>
      <c r="B589" t="s">
        <v>631</v>
      </c>
      <c r="C589" t="s">
        <v>573</v>
      </c>
      <c r="D589">
        <v>38.760182999999998</v>
      </c>
      <c r="E589">
        <v>-0.58241699999999996</v>
      </c>
      <c r="F589" s="4">
        <v>5274</v>
      </c>
      <c r="G589">
        <v>5321</v>
      </c>
      <c r="H589">
        <v>5227</v>
      </c>
      <c r="I589" s="69" t="s">
        <v>632</v>
      </c>
      <c r="J589" s="69" t="s">
        <v>119</v>
      </c>
      <c r="K589" s="91" t="s">
        <v>396</v>
      </c>
      <c r="L589" s="69" t="s">
        <v>8</v>
      </c>
      <c r="M589" t="s">
        <v>10</v>
      </c>
      <c r="N589" s="69" t="s">
        <v>60</v>
      </c>
      <c r="P589" t="s">
        <v>633</v>
      </c>
    </row>
    <row r="590" spans="1:19" x14ac:dyDescent="0.25">
      <c r="A590" s="8" t="s">
        <v>945</v>
      </c>
      <c r="B590" t="s">
        <v>999</v>
      </c>
      <c r="C590" t="s">
        <v>573</v>
      </c>
      <c r="D590">
        <v>38.844675000000002</v>
      </c>
      <c r="E590">
        <v>-0.36411900000000003</v>
      </c>
      <c r="F590" s="4">
        <v>5335</v>
      </c>
      <c r="G590">
        <v>5360</v>
      </c>
      <c r="H590">
        <v>5310</v>
      </c>
      <c r="I590" s="69" t="s">
        <v>491</v>
      </c>
      <c r="K590" s="91" t="s">
        <v>396</v>
      </c>
      <c r="L590" s="69" t="s">
        <v>8</v>
      </c>
      <c r="M590" t="s">
        <v>10</v>
      </c>
      <c r="N590" s="69" t="s">
        <v>60</v>
      </c>
      <c r="P590" t="s">
        <v>634</v>
      </c>
    </row>
    <row r="591" spans="1:19" s="5" customFormat="1" x14ac:dyDescent="0.25">
      <c r="A591" s="6" t="s">
        <v>998</v>
      </c>
      <c r="B591" s="6"/>
      <c r="C591" s="6"/>
      <c r="D591" s="6">
        <f>AVERAGE(D589:D590)</f>
        <v>38.802429000000004</v>
      </c>
      <c r="E591" s="6">
        <f t="shared" ref="E591:H591" si="30">AVERAGE(E589:E590)</f>
        <v>-0.47326800000000002</v>
      </c>
      <c r="F591" s="6">
        <f t="shared" si="30"/>
        <v>5304.5</v>
      </c>
      <c r="G591" s="6">
        <f t="shared" si="30"/>
        <v>5340.5</v>
      </c>
      <c r="H591" s="6">
        <f t="shared" si="30"/>
        <v>5268.5</v>
      </c>
      <c r="I591" s="69"/>
      <c r="J591" s="69"/>
      <c r="K591" s="91"/>
      <c r="L591" s="69"/>
      <c r="M591"/>
      <c r="N591" s="69"/>
      <c r="O591"/>
      <c r="P591"/>
      <c r="Q591"/>
      <c r="R591"/>
      <c r="S591"/>
    </row>
    <row r="592" spans="1:19" x14ac:dyDescent="0.25">
      <c r="D592" s="55"/>
      <c r="E592" s="55"/>
      <c r="F592" s="57"/>
    </row>
    <row r="593" spans="1:19" ht="30" x14ac:dyDescent="0.25">
      <c r="A593" s="1" t="s">
        <v>1006</v>
      </c>
      <c r="B593" s="1" t="s">
        <v>0</v>
      </c>
      <c r="C593" s="1" t="s">
        <v>1</v>
      </c>
      <c r="D593" s="1" t="s">
        <v>2</v>
      </c>
      <c r="E593" s="1" t="s">
        <v>3</v>
      </c>
      <c r="F593" s="2" t="s">
        <v>986</v>
      </c>
      <c r="G593" s="1" t="s">
        <v>987</v>
      </c>
      <c r="H593" s="1" t="s">
        <v>988</v>
      </c>
      <c r="I593" s="1" t="s">
        <v>989</v>
      </c>
      <c r="J593" s="1" t="s">
        <v>990</v>
      </c>
      <c r="K593" s="1" t="s">
        <v>991</v>
      </c>
      <c r="L593" s="1" t="s">
        <v>992</v>
      </c>
      <c r="M593" s="1" t="s">
        <v>993</v>
      </c>
      <c r="N593" s="1" t="s">
        <v>4</v>
      </c>
      <c r="O593" s="1" t="s">
        <v>994</v>
      </c>
      <c r="P593" s="1" t="s">
        <v>995</v>
      </c>
      <c r="Q593" s="1" t="s">
        <v>996</v>
      </c>
    </row>
    <row r="594" spans="1:19" s="5" customFormat="1" x14ac:dyDescent="0.25">
      <c r="A594" t="s">
        <v>957</v>
      </c>
      <c r="B594" t="s">
        <v>386</v>
      </c>
      <c r="C594" t="s">
        <v>387</v>
      </c>
      <c r="D594">
        <v>40.510599999999997</v>
      </c>
      <c r="E594">
        <v>22.506599999999999</v>
      </c>
      <c r="F594" s="4">
        <v>4401</v>
      </c>
      <c r="G594">
        <v>4452</v>
      </c>
      <c r="H594">
        <v>4350</v>
      </c>
      <c r="I594" s="69" t="s">
        <v>389</v>
      </c>
      <c r="J594" s="69"/>
      <c r="K594" s="91" t="s">
        <v>388</v>
      </c>
      <c r="L594" s="69" t="s">
        <v>8</v>
      </c>
      <c r="M594" t="s">
        <v>10</v>
      </c>
      <c r="N594" s="69" t="s">
        <v>8</v>
      </c>
      <c r="O594" t="s">
        <v>390</v>
      </c>
      <c r="P594" t="s">
        <v>391</v>
      </c>
      <c r="Q594"/>
      <c r="R594"/>
      <c r="S594"/>
    </row>
    <row r="595" spans="1:19" s="5" customFormat="1" x14ac:dyDescent="0.25">
      <c r="A595" t="s">
        <v>957</v>
      </c>
      <c r="B595" t="s">
        <v>392</v>
      </c>
      <c r="C595" t="s">
        <v>387</v>
      </c>
      <c r="D595">
        <v>40.432600000000001</v>
      </c>
      <c r="E595">
        <v>21.8537</v>
      </c>
      <c r="F595" s="4">
        <v>4112.5</v>
      </c>
      <c r="G595">
        <v>4230</v>
      </c>
      <c r="H595">
        <v>3995</v>
      </c>
      <c r="I595" s="69" t="s">
        <v>350</v>
      </c>
      <c r="J595" s="69"/>
      <c r="K595" s="91" t="s">
        <v>393</v>
      </c>
      <c r="L595" s="69" t="s">
        <v>8</v>
      </c>
      <c r="M595" t="s">
        <v>10</v>
      </c>
      <c r="N595" s="69" t="s">
        <v>60</v>
      </c>
      <c r="O595" t="s">
        <v>390</v>
      </c>
      <c r="P595" t="s">
        <v>394</v>
      </c>
      <c r="Q595"/>
      <c r="R595"/>
      <c r="S595"/>
    </row>
    <row r="596" spans="1:19" x14ac:dyDescent="0.25">
      <c r="A596" t="s">
        <v>957</v>
      </c>
      <c r="B596" t="s">
        <v>395</v>
      </c>
      <c r="C596" t="s">
        <v>387</v>
      </c>
      <c r="D596">
        <v>39.488199999999999</v>
      </c>
      <c r="E596">
        <v>20.918299999999999</v>
      </c>
      <c r="F596" s="4">
        <v>6351</v>
      </c>
      <c r="G596">
        <v>6438</v>
      </c>
      <c r="H596">
        <v>6264</v>
      </c>
      <c r="I596" s="69" t="s">
        <v>397</v>
      </c>
      <c r="K596" s="91" t="s">
        <v>396</v>
      </c>
      <c r="L596" s="69" t="s">
        <v>8</v>
      </c>
      <c r="M596" t="s">
        <v>10</v>
      </c>
      <c r="N596" s="69" t="s">
        <v>8</v>
      </c>
      <c r="O596" t="s">
        <v>390</v>
      </c>
      <c r="P596" t="s">
        <v>398</v>
      </c>
    </row>
    <row r="597" spans="1:19" x14ac:dyDescent="0.25">
      <c r="A597" s="6" t="s">
        <v>399</v>
      </c>
      <c r="B597" s="6" t="s">
        <v>387</v>
      </c>
      <c r="C597" s="6"/>
      <c r="D597" s="6">
        <f>AVERAGE(D594:D596)</f>
        <v>40.143799999999999</v>
      </c>
      <c r="E597" s="6">
        <f t="shared" ref="E597:H597" si="31">AVERAGE(E594:E596)</f>
        <v>21.759533333333334</v>
      </c>
      <c r="F597" s="6">
        <f t="shared" si="31"/>
        <v>4954.833333333333</v>
      </c>
      <c r="G597" s="6">
        <f>AVERAGE(G594:G596)</f>
        <v>5040</v>
      </c>
      <c r="H597" s="6">
        <f t="shared" si="31"/>
        <v>4869.666666666667</v>
      </c>
    </row>
    <row r="598" spans="1:19" x14ac:dyDescent="0.25">
      <c r="D598" s="58"/>
      <c r="E598" s="58"/>
      <c r="F598" s="57"/>
    </row>
  </sheetData>
  <conditionalFormatting sqref="M275:M276 A598 A592 A279">
    <cfRule type="cellIs" dxfId="15" priority="13" operator="equal">
      <formula>".."</formula>
    </cfRule>
  </conditionalFormatting>
  <conditionalFormatting sqref="A275:A276">
    <cfRule type="cellIs" dxfId="14" priority="12" operator="equal">
      <formula>".."</formula>
    </cfRule>
  </conditionalFormatting>
  <conditionalFormatting sqref="A383 A355">
    <cfRule type="cellIs" dxfId="13" priority="11" operator="equal">
      <formula>".."</formula>
    </cfRule>
  </conditionalFormatting>
  <conditionalFormatting sqref="A341 A356">
    <cfRule type="cellIs" dxfId="12" priority="10" operator="equal">
      <formula>".."</formula>
    </cfRule>
  </conditionalFormatting>
  <conditionalFormatting sqref="A277">
    <cfRule type="cellIs" dxfId="11" priority="9" operator="equal">
      <formula>".."</formula>
    </cfRule>
  </conditionalFormatting>
  <conditionalFormatting sqref="A278">
    <cfRule type="cellIs" dxfId="10" priority="8" operator="equal">
      <formula>".."</formula>
    </cfRule>
  </conditionalFormatting>
  <conditionalFormatting sqref="A207">
    <cfRule type="cellIs" dxfId="9" priority="7" operator="equal">
      <formula>".."</formula>
    </cfRule>
  </conditionalFormatting>
  <conditionalFormatting sqref="A208">
    <cfRule type="cellIs" dxfId="8" priority="6" operator="equal">
      <formula>".."</formula>
    </cfRule>
  </conditionalFormatting>
  <conditionalFormatting sqref="A209">
    <cfRule type="cellIs" dxfId="7" priority="5" operator="equal">
      <formula>".."</formula>
    </cfRule>
  </conditionalFormatting>
  <conditionalFormatting sqref="A210">
    <cfRule type="cellIs" dxfId="6" priority="4" operator="equal">
      <formula>".."</formula>
    </cfRule>
  </conditionalFormatting>
  <conditionalFormatting sqref="A211">
    <cfRule type="cellIs" dxfId="5" priority="3" operator="equal">
      <formula>".."</formula>
    </cfRule>
  </conditionalFormatting>
  <conditionalFormatting sqref="A215 A217 A219 A221 A223 A225 A227 A229 A231 A233 A235 A237 A239 A241 A243 A245 A247 A249">
    <cfRule type="cellIs" dxfId="4" priority="2" operator="equal">
      <formula>".."</formula>
    </cfRule>
  </conditionalFormatting>
  <conditionalFormatting sqref="A216 A218 A220 A222 A224 A226 A228 A230 A232 A234 A236 A238 A240 A242 A244 A246 A248 A250">
    <cfRule type="cellIs" dxfId="3" priority="1" operator="equal">
      <formula>".."</formula>
    </cfRule>
  </conditionalFormatting>
  <pageMargins left="0.11811023622047245" right="0.11811023622047245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80" zoomScaleNormal="80" workbookViewId="0">
      <selection activeCell="U16" sqref="U16"/>
    </sheetView>
  </sheetViews>
  <sheetFormatPr baseColWidth="10" defaultRowHeight="15" x14ac:dyDescent="0.25"/>
  <cols>
    <col min="1" max="1" width="35.28515625" customWidth="1"/>
    <col min="2" max="2" width="3.85546875" style="69" customWidth="1"/>
    <col min="3" max="3" width="5.140625" style="69" customWidth="1"/>
    <col min="4" max="4" width="3.85546875" style="69" customWidth="1"/>
    <col min="5" max="5" width="6.42578125" style="69" customWidth="1"/>
    <col min="6" max="6" width="4.28515625" style="69" customWidth="1"/>
    <col min="7" max="7" width="3.5703125" style="69" customWidth="1"/>
    <col min="8" max="8" width="3.42578125" style="69" customWidth="1"/>
    <col min="9" max="9" width="4.28515625" style="69" customWidth="1"/>
    <col min="10" max="10" width="3.5703125" style="69" customWidth="1"/>
    <col min="11" max="11" width="3" style="69" customWidth="1"/>
    <col min="12" max="12" width="3.42578125" style="69" customWidth="1"/>
    <col min="13" max="13" width="5" style="69" customWidth="1"/>
    <col min="14" max="14" width="20" customWidth="1"/>
    <col min="15" max="15" width="12.7109375" bestFit="1" customWidth="1"/>
  </cols>
  <sheetData>
    <row r="1" spans="1:15" ht="15.75" thickBot="1" x14ac:dyDescent="0.3">
      <c r="A1" s="60" t="s">
        <v>1002</v>
      </c>
    </row>
    <row r="2" spans="1:15" ht="15.75" thickBot="1" x14ac:dyDescent="0.3">
      <c r="A2" s="116" t="s">
        <v>863</v>
      </c>
      <c r="B2" s="118" t="s">
        <v>862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5" ht="15.75" thickBot="1" x14ac:dyDescent="0.3">
      <c r="A3" s="117"/>
      <c r="B3" s="70" t="s">
        <v>92</v>
      </c>
      <c r="C3" s="90" t="s">
        <v>58</v>
      </c>
      <c r="D3" s="90" t="s">
        <v>81</v>
      </c>
      <c r="E3" s="90" t="s">
        <v>888</v>
      </c>
      <c r="F3" s="90" t="s">
        <v>211</v>
      </c>
      <c r="G3" s="90" t="s">
        <v>325</v>
      </c>
      <c r="H3" s="90" t="s">
        <v>83</v>
      </c>
      <c r="I3" s="90" t="s">
        <v>729</v>
      </c>
      <c r="J3" s="90" t="s">
        <v>300</v>
      </c>
      <c r="K3" s="90" t="s">
        <v>276</v>
      </c>
      <c r="L3" s="90" t="s">
        <v>45</v>
      </c>
      <c r="M3" s="119" t="s">
        <v>10</v>
      </c>
      <c r="N3" s="120"/>
      <c r="O3" s="40" t="s">
        <v>864</v>
      </c>
    </row>
    <row r="4" spans="1:15" x14ac:dyDescent="0.25">
      <c r="A4" s="28" t="s">
        <v>778</v>
      </c>
      <c r="B4" s="71">
        <v>6</v>
      </c>
      <c r="C4" s="72">
        <v>0</v>
      </c>
      <c r="D4" s="72">
        <v>1</v>
      </c>
      <c r="E4" s="72">
        <v>3</v>
      </c>
      <c r="F4" s="72">
        <v>0</v>
      </c>
      <c r="G4" s="72">
        <v>0</v>
      </c>
      <c r="H4" s="72">
        <v>0</v>
      </c>
      <c r="I4" s="72">
        <v>0</v>
      </c>
      <c r="J4" s="72">
        <v>0</v>
      </c>
      <c r="K4" s="72">
        <v>0</v>
      </c>
      <c r="L4" s="72">
        <v>0</v>
      </c>
      <c r="M4" s="72">
        <v>5</v>
      </c>
      <c r="N4" s="29" t="s">
        <v>865</v>
      </c>
      <c r="O4" s="33">
        <f>SUM(B4:M4)</f>
        <v>15</v>
      </c>
    </row>
    <row r="5" spans="1:15" x14ac:dyDescent="0.25">
      <c r="A5" s="28" t="s">
        <v>859</v>
      </c>
      <c r="B5" s="71">
        <v>10</v>
      </c>
      <c r="C5" s="72">
        <v>5</v>
      </c>
      <c r="D5" s="72">
        <v>0</v>
      </c>
      <c r="E5" s="72">
        <v>0</v>
      </c>
      <c r="F5" s="72">
        <v>1</v>
      </c>
      <c r="G5" s="72">
        <v>2</v>
      </c>
      <c r="H5" s="72">
        <v>2</v>
      </c>
      <c r="I5" s="72">
        <v>2</v>
      </c>
      <c r="J5" s="72">
        <v>1</v>
      </c>
      <c r="K5" s="72">
        <v>3</v>
      </c>
      <c r="L5" s="72">
        <v>0</v>
      </c>
      <c r="M5" s="72">
        <v>2</v>
      </c>
      <c r="N5" s="29" t="s">
        <v>866</v>
      </c>
      <c r="O5" s="33">
        <f t="shared" ref="O5:O29" si="0">SUM(B5:M5)</f>
        <v>28</v>
      </c>
    </row>
    <row r="6" spans="1:15" x14ac:dyDescent="0.25">
      <c r="A6" s="28" t="s">
        <v>738</v>
      </c>
      <c r="B6" s="71">
        <v>12</v>
      </c>
      <c r="C6" s="72">
        <v>3</v>
      </c>
      <c r="D6" s="72">
        <v>1</v>
      </c>
      <c r="E6" s="72">
        <v>0</v>
      </c>
      <c r="F6" s="72">
        <v>1</v>
      </c>
      <c r="G6" s="72">
        <v>9</v>
      </c>
      <c r="H6" s="72">
        <v>5</v>
      </c>
      <c r="I6" s="72">
        <v>1</v>
      </c>
      <c r="J6" s="72">
        <v>2</v>
      </c>
      <c r="K6" s="72">
        <v>3</v>
      </c>
      <c r="L6" s="72">
        <v>3</v>
      </c>
      <c r="M6" s="72">
        <v>4</v>
      </c>
      <c r="N6" s="29" t="s">
        <v>869</v>
      </c>
      <c r="O6" s="33">
        <f t="shared" si="0"/>
        <v>44</v>
      </c>
    </row>
    <row r="7" spans="1:15" x14ac:dyDescent="0.25">
      <c r="A7" s="28" t="s">
        <v>128</v>
      </c>
      <c r="B7" s="71">
        <v>8</v>
      </c>
      <c r="C7" s="72">
        <v>3</v>
      </c>
      <c r="D7" s="72">
        <v>1</v>
      </c>
      <c r="E7" s="72">
        <v>0</v>
      </c>
      <c r="F7" s="72">
        <v>0</v>
      </c>
      <c r="G7" s="72">
        <v>7</v>
      </c>
      <c r="H7" s="72">
        <v>8</v>
      </c>
      <c r="I7" s="72">
        <v>0</v>
      </c>
      <c r="J7" s="72">
        <v>0</v>
      </c>
      <c r="K7" s="72">
        <v>0</v>
      </c>
      <c r="L7" s="72">
        <v>0</v>
      </c>
      <c r="M7" s="72">
        <v>9</v>
      </c>
      <c r="N7" s="29" t="s">
        <v>871</v>
      </c>
      <c r="O7" s="33">
        <f t="shared" si="0"/>
        <v>36</v>
      </c>
    </row>
    <row r="8" spans="1:15" x14ac:dyDescent="0.25">
      <c r="A8" s="28" t="s">
        <v>385</v>
      </c>
      <c r="B8" s="71">
        <v>11</v>
      </c>
      <c r="C8" s="72">
        <v>9</v>
      </c>
      <c r="D8" s="72">
        <v>3</v>
      </c>
      <c r="E8" s="72">
        <v>0</v>
      </c>
      <c r="F8" s="72">
        <v>0</v>
      </c>
      <c r="G8" s="72">
        <v>10</v>
      </c>
      <c r="H8" s="72">
        <v>4</v>
      </c>
      <c r="I8" s="72">
        <v>0</v>
      </c>
      <c r="J8" s="72">
        <v>3</v>
      </c>
      <c r="K8" s="72">
        <v>1</v>
      </c>
      <c r="L8" s="72">
        <v>5</v>
      </c>
      <c r="M8" s="72">
        <v>10</v>
      </c>
      <c r="N8" s="29" t="s">
        <v>875</v>
      </c>
      <c r="O8" s="33">
        <f t="shared" si="0"/>
        <v>56</v>
      </c>
    </row>
    <row r="9" spans="1:15" x14ac:dyDescent="0.25">
      <c r="A9" s="28" t="s">
        <v>620</v>
      </c>
      <c r="B9" s="71">
        <v>4</v>
      </c>
      <c r="C9" s="72">
        <v>1</v>
      </c>
      <c r="D9" s="72">
        <v>0</v>
      </c>
      <c r="E9" s="72">
        <v>0</v>
      </c>
      <c r="F9" s="72">
        <v>0</v>
      </c>
      <c r="G9" s="72">
        <v>1</v>
      </c>
      <c r="H9" s="72">
        <v>1</v>
      </c>
      <c r="I9" s="72">
        <v>0</v>
      </c>
      <c r="J9" s="72">
        <v>0</v>
      </c>
      <c r="K9" s="72">
        <v>2</v>
      </c>
      <c r="L9" s="72">
        <v>1</v>
      </c>
      <c r="M9" s="72">
        <v>5</v>
      </c>
      <c r="N9" s="29" t="s">
        <v>880</v>
      </c>
      <c r="O9" s="33">
        <f t="shared" si="0"/>
        <v>15</v>
      </c>
    </row>
    <row r="10" spans="1:15" x14ac:dyDescent="0.25">
      <c r="A10" s="28" t="s">
        <v>681</v>
      </c>
      <c r="B10" s="71">
        <v>4</v>
      </c>
      <c r="C10" s="72">
        <v>0</v>
      </c>
      <c r="D10" s="72">
        <v>1</v>
      </c>
      <c r="E10" s="72">
        <v>0</v>
      </c>
      <c r="F10" s="72">
        <v>0</v>
      </c>
      <c r="G10" s="72">
        <v>1</v>
      </c>
      <c r="H10" s="72">
        <v>2</v>
      </c>
      <c r="I10" s="72">
        <v>0</v>
      </c>
      <c r="J10" s="72">
        <v>0</v>
      </c>
      <c r="K10" s="72">
        <v>1</v>
      </c>
      <c r="L10" s="72">
        <v>0</v>
      </c>
      <c r="M10" s="72">
        <v>27</v>
      </c>
      <c r="N10" s="29" t="s">
        <v>883</v>
      </c>
      <c r="O10" s="33">
        <f t="shared" si="0"/>
        <v>36</v>
      </c>
    </row>
    <row r="11" spans="1:15" x14ac:dyDescent="0.25">
      <c r="A11" s="28" t="s">
        <v>905</v>
      </c>
      <c r="B11" s="71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1</v>
      </c>
      <c r="M11" s="72">
        <v>9</v>
      </c>
      <c r="N11" s="29" t="s">
        <v>885</v>
      </c>
      <c r="O11" s="33">
        <f t="shared" si="0"/>
        <v>10</v>
      </c>
    </row>
    <row r="12" spans="1:15" x14ac:dyDescent="0.25">
      <c r="A12" s="28" t="s">
        <v>571</v>
      </c>
      <c r="B12" s="71">
        <v>0</v>
      </c>
      <c r="C12" s="72">
        <v>0</v>
      </c>
      <c r="D12" s="72">
        <v>1</v>
      </c>
      <c r="E12" s="72">
        <v>0</v>
      </c>
      <c r="F12" s="72">
        <v>0</v>
      </c>
      <c r="G12" s="72">
        <v>0</v>
      </c>
      <c r="H12" s="72">
        <v>1</v>
      </c>
      <c r="I12" s="72">
        <v>0</v>
      </c>
      <c r="J12" s="72">
        <v>0</v>
      </c>
      <c r="K12" s="72">
        <v>0</v>
      </c>
      <c r="L12" s="72">
        <v>0</v>
      </c>
      <c r="M12" s="72">
        <v>3</v>
      </c>
      <c r="N12" s="29" t="s">
        <v>867</v>
      </c>
      <c r="O12" s="33">
        <f t="shared" si="0"/>
        <v>5</v>
      </c>
    </row>
    <row r="13" spans="1:15" x14ac:dyDescent="0.25">
      <c r="A13" s="28" t="s">
        <v>258</v>
      </c>
      <c r="B13" s="71">
        <v>0</v>
      </c>
      <c r="C13" s="72">
        <v>0</v>
      </c>
      <c r="D13" s="72">
        <v>0</v>
      </c>
      <c r="E13" s="72">
        <v>0</v>
      </c>
      <c r="F13" s="72">
        <v>0</v>
      </c>
      <c r="G13" s="72">
        <v>4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29" t="s">
        <v>119</v>
      </c>
      <c r="O13" s="33">
        <f t="shared" si="0"/>
        <v>4</v>
      </c>
    </row>
    <row r="14" spans="1:15" x14ac:dyDescent="0.25">
      <c r="A14" s="28" t="s">
        <v>756</v>
      </c>
      <c r="B14" s="71">
        <v>1</v>
      </c>
      <c r="C14" s="72">
        <v>1</v>
      </c>
      <c r="D14" s="72">
        <v>0</v>
      </c>
      <c r="E14" s="72">
        <v>0</v>
      </c>
      <c r="F14" s="72">
        <v>0</v>
      </c>
      <c r="G14" s="72">
        <v>1</v>
      </c>
      <c r="H14" s="72">
        <v>2</v>
      </c>
      <c r="I14" s="72">
        <v>0</v>
      </c>
      <c r="J14" s="72">
        <v>0</v>
      </c>
      <c r="K14" s="72">
        <v>0</v>
      </c>
      <c r="L14" s="72">
        <v>0</v>
      </c>
      <c r="M14" s="72">
        <v>4</v>
      </c>
      <c r="N14" s="29" t="s">
        <v>878</v>
      </c>
      <c r="O14" s="33">
        <f t="shared" si="0"/>
        <v>9</v>
      </c>
    </row>
    <row r="15" spans="1:15" x14ac:dyDescent="0.25">
      <c r="A15" s="28" t="s">
        <v>551</v>
      </c>
      <c r="B15" s="71">
        <v>2</v>
      </c>
      <c r="C15" s="72">
        <v>0</v>
      </c>
      <c r="D15" s="72">
        <v>1</v>
      </c>
      <c r="E15" s="72">
        <v>1</v>
      </c>
      <c r="F15" s="72">
        <v>1</v>
      </c>
      <c r="G15" s="72">
        <v>0</v>
      </c>
      <c r="H15" s="72">
        <v>3</v>
      </c>
      <c r="I15" s="72">
        <v>0</v>
      </c>
      <c r="J15" s="72">
        <v>1</v>
      </c>
      <c r="K15" s="72">
        <v>0</v>
      </c>
      <c r="L15" s="72">
        <v>0</v>
      </c>
      <c r="M15" s="72">
        <v>20</v>
      </c>
      <c r="N15" s="29" t="s">
        <v>868</v>
      </c>
      <c r="O15" s="33">
        <f t="shared" si="0"/>
        <v>29</v>
      </c>
    </row>
    <row r="16" spans="1:15" x14ac:dyDescent="0.25">
      <c r="A16" s="28" t="s">
        <v>561</v>
      </c>
      <c r="B16" s="71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9</v>
      </c>
      <c r="N16" s="29" t="s">
        <v>66</v>
      </c>
      <c r="O16" s="33">
        <f t="shared" si="0"/>
        <v>9</v>
      </c>
    </row>
    <row r="17" spans="1:15" x14ac:dyDescent="0.25">
      <c r="A17" s="28" t="s">
        <v>484</v>
      </c>
      <c r="B17" s="71">
        <v>6</v>
      </c>
      <c r="C17" s="72">
        <v>4</v>
      </c>
      <c r="D17" s="72">
        <v>1</v>
      </c>
      <c r="E17" s="72">
        <v>0</v>
      </c>
      <c r="F17" s="72">
        <v>2</v>
      </c>
      <c r="G17" s="72">
        <v>10</v>
      </c>
      <c r="H17" s="72">
        <v>5</v>
      </c>
      <c r="I17" s="72">
        <v>0</v>
      </c>
      <c r="J17" s="72">
        <v>0</v>
      </c>
      <c r="K17" s="72">
        <v>1</v>
      </c>
      <c r="L17" s="72">
        <v>1</v>
      </c>
      <c r="M17" s="72">
        <v>15</v>
      </c>
      <c r="N17" s="29" t="s">
        <v>870</v>
      </c>
      <c r="O17" s="33">
        <f t="shared" si="0"/>
        <v>45</v>
      </c>
    </row>
    <row r="18" spans="1:15" x14ac:dyDescent="0.25">
      <c r="A18" s="28" t="s">
        <v>148</v>
      </c>
      <c r="B18" s="71">
        <v>1</v>
      </c>
      <c r="C18" s="72">
        <v>1</v>
      </c>
      <c r="D18" s="72">
        <v>1</v>
      </c>
      <c r="E18" s="72">
        <v>0</v>
      </c>
      <c r="F18" s="72">
        <v>1</v>
      </c>
      <c r="G18" s="72">
        <v>2</v>
      </c>
      <c r="H18" s="72">
        <v>0</v>
      </c>
      <c r="I18" s="72">
        <v>0</v>
      </c>
      <c r="J18" s="72">
        <v>0</v>
      </c>
      <c r="K18" s="72">
        <v>1</v>
      </c>
      <c r="L18" s="72">
        <v>0</v>
      </c>
      <c r="M18" s="72">
        <v>3</v>
      </c>
      <c r="N18" s="29" t="s">
        <v>872</v>
      </c>
      <c r="O18" s="33">
        <f t="shared" si="0"/>
        <v>10</v>
      </c>
    </row>
    <row r="19" spans="1:15" x14ac:dyDescent="0.25">
      <c r="A19" s="28" t="s">
        <v>205</v>
      </c>
      <c r="B19" s="71">
        <v>10</v>
      </c>
      <c r="C19" s="72">
        <v>1</v>
      </c>
      <c r="D19" s="72">
        <v>1</v>
      </c>
      <c r="E19" s="72">
        <v>0</v>
      </c>
      <c r="F19" s="72">
        <v>0</v>
      </c>
      <c r="G19" s="72">
        <v>5</v>
      </c>
      <c r="H19" s="72">
        <v>5</v>
      </c>
      <c r="I19" s="72">
        <v>0</v>
      </c>
      <c r="J19" s="72">
        <v>3</v>
      </c>
      <c r="K19" s="72">
        <v>1</v>
      </c>
      <c r="L19" s="72">
        <v>0</v>
      </c>
      <c r="M19" s="72">
        <v>12</v>
      </c>
      <c r="N19" s="29" t="s">
        <v>873</v>
      </c>
      <c r="O19" s="33">
        <f t="shared" si="0"/>
        <v>38</v>
      </c>
    </row>
    <row r="20" spans="1:15" x14ac:dyDescent="0.25">
      <c r="A20" s="28" t="s">
        <v>247</v>
      </c>
      <c r="B20" s="71">
        <v>3</v>
      </c>
      <c r="C20" s="72">
        <v>2</v>
      </c>
      <c r="D20" s="72">
        <v>1</v>
      </c>
      <c r="E20" s="72">
        <v>0</v>
      </c>
      <c r="F20" s="72">
        <v>5</v>
      </c>
      <c r="G20" s="72">
        <v>2</v>
      </c>
      <c r="H20" s="72">
        <v>6</v>
      </c>
      <c r="I20" s="72">
        <v>4</v>
      </c>
      <c r="J20" s="72">
        <v>0</v>
      </c>
      <c r="K20" s="72">
        <v>1</v>
      </c>
      <c r="L20" s="72">
        <v>1</v>
      </c>
      <c r="M20" s="72">
        <v>5</v>
      </c>
      <c r="N20" s="29" t="s">
        <v>874</v>
      </c>
      <c r="O20" s="33">
        <f t="shared" si="0"/>
        <v>30</v>
      </c>
    </row>
    <row r="21" spans="1:15" x14ac:dyDescent="0.25">
      <c r="A21" s="28" t="s">
        <v>279</v>
      </c>
      <c r="B21" s="71">
        <v>2</v>
      </c>
      <c r="C21" s="72">
        <v>1</v>
      </c>
      <c r="D21" s="72">
        <v>1</v>
      </c>
      <c r="E21" s="72">
        <v>0</v>
      </c>
      <c r="F21" s="72">
        <v>0</v>
      </c>
      <c r="G21" s="72">
        <v>3</v>
      </c>
      <c r="H21" s="72">
        <v>1</v>
      </c>
      <c r="I21" s="72">
        <v>0</v>
      </c>
      <c r="J21" s="72">
        <v>0</v>
      </c>
      <c r="K21" s="72">
        <v>2</v>
      </c>
      <c r="L21" s="72">
        <v>0</v>
      </c>
      <c r="M21" s="72">
        <v>4</v>
      </c>
      <c r="N21" s="29" t="s">
        <v>876</v>
      </c>
      <c r="O21" s="33">
        <f t="shared" si="0"/>
        <v>14</v>
      </c>
    </row>
    <row r="22" spans="1:15" x14ac:dyDescent="0.25">
      <c r="A22" s="28" t="s">
        <v>303</v>
      </c>
      <c r="B22" s="71">
        <v>3</v>
      </c>
      <c r="C22" s="72">
        <v>0</v>
      </c>
      <c r="D22" s="72">
        <v>0</v>
      </c>
      <c r="E22" s="72">
        <v>0</v>
      </c>
      <c r="F22" s="72">
        <v>1</v>
      </c>
      <c r="G22" s="72">
        <v>2</v>
      </c>
      <c r="H22" s="72">
        <v>0</v>
      </c>
      <c r="I22" s="72">
        <v>0</v>
      </c>
      <c r="J22" s="72">
        <v>1</v>
      </c>
      <c r="K22" s="72">
        <v>1</v>
      </c>
      <c r="L22" s="72">
        <v>1</v>
      </c>
      <c r="M22" s="72">
        <v>8</v>
      </c>
      <c r="N22" s="29" t="s">
        <v>877</v>
      </c>
      <c r="O22" s="33">
        <f t="shared" si="0"/>
        <v>17</v>
      </c>
    </row>
    <row r="23" spans="1:15" x14ac:dyDescent="0.25">
      <c r="A23" s="28" t="s">
        <v>62</v>
      </c>
      <c r="B23" s="71">
        <v>0</v>
      </c>
      <c r="C23" s="72">
        <v>1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1</v>
      </c>
      <c r="L23" s="72">
        <v>0</v>
      </c>
      <c r="M23" s="72">
        <v>1</v>
      </c>
      <c r="N23" s="29" t="s">
        <v>55</v>
      </c>
      <c r="O23" s="33">
        <f t="shared" si="0"/>
        <v>3</v>
      </c>
    </row>
    <row r="24" spans="1:15" x14ac:dyDescent="0.25">
      <c r="A24" s="28" t="s">
        <v>52</v>
      </c>
      <c r="B24" s="71">
        <v>2</v>
      </c>
      <c r="C24" s="72">
        <v>0</v>
      </c>
      <c r="D24" s="72">
        <v>2</v>
      </c>
      <c r="E24" s="72">
        <v>0</v>
      </c>
      <c r="F24" s="72">
        <v>0</v>
      </c>
      <c r="G24" s="72">
        <v>2</v>
      </c>
      <c r="H24" s="72">
        <v>6</v>
      </c>
      <c r="I24" s="72">
        <v>0</v>
      </c>
      <c r="J24" s="72">
        <v>0</v>
      </c>
      <c r="K24" s="72">
        <v>4</v>
      </c>
      <c r="L24" s="72">
        <v>1</v>
      </c>
      <c r="M24" s="72">
        <v>12</v>
      </c>
      <c r="N24" s="29" t="s">
        <v>879</v>
      </c>
      <c r="O24" s="33">
        <f t="shared" si="0"/>
        <v>29</v>
      </c>
    </row>
    <row r="25" spans="1:15" x14ac:dyDescent="0.25">
      <c r="A25" s="28" t="s">
        <v>630</v>
      </c>
      <c r="B25" s="71">
        <v>3</v>
      </c>
      <c r="C25" s="72">
        <v>0</v>
      </c>
      <c r="D25" s="72">
        <v>0</v>
      </c>
      <c r="E25" s="72">
        <v>0</v>
      </c>
      <c r="F25" s="72">
        <v>0</v>
      </c>
      <c r="G25" s="72">
        <v>2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2</v>
      </c>
      <c r="N25" s="29" t="s">
        <v>881</v>
      </c>
      <c r="O25" s="33">
        <f t="shared" si="0"/>
        <v>7</v>
      </c>
    </row>
    <row r="26" spans="1:15" x14ac:dyDescent="0.25">
      <c r="A26" s="28" t="s">
        <v>641</v>
      </c>
      <c r="B26" s="71">
        <v>1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2</v>
      </c>
      <c r="N26" s="29" t="s">
        <v>882</v>
      </c>
      <c r="O26" s="33">
        <f t="shared" si="0"/>
        <v>3</v>
      </c>
    </row>
    <row r="27" spans="1:15" x14ac:dyDescent="0.25">
      <c r="A27" s="28" t="s">
        <v>583</v>
      </c>
      <c r="B27" s="71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7</v>
      </c>
      <c r="N27" s="29" t="s">
        <v>884</v>
      </c>
      <c r="O27" s="33">
        <f t="shared" si="0"/>
        <v>7</v>
      </c>
    </row>
    <row r="28" spans="1:15" x14ac:dyDescent="0.25">
      <c r="A28" s="28" t="s">
        <v>504</v>
      </c>
      <c r="B28" s="71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3</v>
      </c>
      <c r="N28" s="29" t="s">
        <v>876</v>
      </c>
      <c r="O28" s="33">
        <f t="shared" si="0"/>
        <v>3</v>
      </c>
    </row>
    <row r="29" spans="1:15" ht="15.75" thickBot="1" x14ac:dyDescent="0.3">
      <c r="A29" s="30" t="s">
        <v>512</v>
      </c>
      <c r="B29" s="73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6</v>
      </c>
      <c r="N29" s="32" t="s">
        <v>886</v>
      </c>
      <c r="O29" s="33">
        <f t="shared" si="0"/>
        <v>6</v>
      </c>
    </row>
    <row r="30" spans="1:15" ht="15.75" thickBot="1" x14ac:dyDescent="0.3">
      <c r="A30" s="35" t="s">
        <v>887</v>
      </c>
      <c r="B30" s="92">
        <f>SUM(B4:B29)</f>
        <v>89</v>
      </c>
      <c r="C30" s="92">
        <f t="shared" ref="C30:M30" si="1">SUM(C4:C29)</f>
        <v>32</v>
      </c>
      <c r="D30" s="74">
        <f t="shared" si="1"/>
        <v>16</v>
      </c>
      <c r="E30" s="74">
        <f t="shared" si="1"/>
        <v>4</v>
      </c>
      <c r="F30" s="74">
        <f t="shared" si="1"/>
        <v>12</v>
      </c>
      <c r="G30" s="74">
        <f t="shared" si="1"/>
        <v>63</v>
      </c>
      <c r="H30" s="74">
        <f t="shared" si="1"/>
        <v>51</v>
      </c>
      <c r="I30" s="74">
        <f t="shared" si="1"/>
        <v>7</v>
      </c>
      <c r="J30" s="74">
        <f t="shared" si="1"/>
        <v>11</v>
      </c>
      <c r="K30" s="74">
        <f t="shared" si="1"/>
        <v>22</v>
      </c>
      <c r="L30" s="74">
        <f t="shared" si="1"/>
        <v>14</v>
      </c>
      <c r="M30" s="75">
        <f t="shared" si="1"/>
        <v>187</v>
      </c>
      <c r="O30" s="40">
        <f>SUM(O4:O29)</f>
        <v>508</v>
      </c>
    </row>
  </sheetData>
  <mergeCells count="3">
    <mergeCell ref="A2:A3"/>
    <mergeCell ref="B2:N2"/>
    <mergeCell ref="M3:N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28.42578125" customWidth="1"/>
    <col min="2" max="2" width="13.5703125" customWidth="1"/>
    <col min="3" max="3" width="13.5703125" style="69" customWidth="1"/>
    <col min="6" max="6" width="24.5703125" bestFit="1" customWidth="1"/>
    <col min="8" max="8" width="13" customWidth="1"/>
    <col min="9" max="9" width="12.5703125" customWidth="1"/>
    <col min="12" max="12" width="21.140625" customWidth="1"/>
  </cols>
  <sheetData>
    <row r="1" spans="1:9" ht="15.75" thickBot="1" x14ac:dyDescent="0.3">
      <c r="A1" s="60" t="s">
        <v>1003</v>
      </c>
    </row>
    <row r="2" spans="1:9" ht="30" customHeight="1" x14ac:dyDescent="0.25">
      <c r="A2" s="7"/>
      <c r="B2" s="125" t="s">
        <v>861</v>
      </c>
      <c r="C2" s="123" t="s">
        <v>862</v>
      </c>
      <c r="D2" s="121" t="s">
        <v>2</v>
      </c>
      <c r="E2" s="121" t="s">
        <v>3</v>
      </c>
      <c r="F2" s="121" t="s">
        <v>911</v>
      </c>
      <c r="G2" s="125" t="s">
        <v>860</v>
      </c>
      <c r="H2" s="121" t="s">
        <v>927</v>
      </c>
      <c r="I2" s="123" t="s">
        <v>928</v>
      </c>
    </row>
    <row r="3" spans="1:9" ht="15.75" thickBot="1" x14ac:dyDescent="0.3">
      <c r="A3" s="7"/>
      <c r="B3" s="126"/>
      <c r="C3" s="124"/>
      <c r="D3" s="122"/>
      <c r="E3" s="122"/>
      <c r="F3" s="122"/>
      <c r="G3" s="126"/>
      <c r="H3" s="122"/>
      <c r="I3" s="124"/>
    </row>
    <row r="4" spans="1:9" x14ac:dyDescent="0.25">
      <c r="A4" s="9" t="s">
        <v>778</v>
      </c>
      <c r="B4" s="10">
        <v>0.4</v>
      </c>
      <c r="C4" s="76">
        <v>15</v>
      </c>
      <c r="D4" s="11">
        <v>35.397829999999999</v>
      </c>
      <c r="E4" s="11">
        <v>37.427419999999998</v>
      </c>
      <c r="F4" s="12">
        <f>2*6371*ASIN(SQRT((SIN(RADIANS(D4-35.58)/2))^2+((SIN(RADIANS(E4-35.73)/2))^2)*COS(RADIANS(D4))*COS(RADIANS(35.58))))</f>
        <v>155.00820994191167</v>
      </c>
      <c r="G4" s="13">
        <v>7258.333333333333</v>
      </c>
      <c r="H4" s="12">
        <v>175</v>
      </c>
      <c r="I4" s="14">
        <v>175</v>
      </c>
    </row>
    <row r="5" spans="1:9" x14ac:dyDescent="0.25">
      <c r="A5" s="15" t="s">
        <v>859</v>
      </c>
      <c r="B5" s="16">
        <v>0.35714285714285715</v>
      </c>
      <c r="C5" s="77">
        <v>28</v>
      </c>
      <c r="D5" s="17">
        <v>40.292307692307702</v>
      </c>
      <c r="E5" s="17">
        <v>29.582692576923101</v>
      </c>
      <c r="F5" s="18">
        <f t="shared" ref="F5:F29" si="0">2*6371*ASIN(SQRT((SIN(RADIANS(D5-35.58)/2))^2+((SIN(RADIANS(E5-35.73)/2))^2)*COS(RADIANS(D5))*COS(RADIANS(35.58))))</f>
        <v>751.42169020976769</v>
      </c>
      <c r="G5" s="19">
        <v>6244.2307692307695</v>
      </c>
      <c r="H5" s="18">
        <v>154.69642857142935</v>
      </c>
      <c r="I5" s="20">
        <v>154.69642857142844</v>
      </c>
    </row>
    <row r="6" spans="1:9" x14ac:dyDescent="0.25">
      <c r="A6" s="15" t="s">
        <v>738</v>
      </c>
      <c r="B6" s="16">
        <v>0.27272727272727271</v>
      </c>
      <c r="C6" s="77">
        <v>44</v>
      </c>
      <c r="D6" s="17">
        <v>45.945862250000026</v>
      </c>
      <c r="E6" s="17">
        <v>18.721863181818172</v>
      </c>
      <c r="F6" s="18">
        <f t="shared" si="0"/>
        <v>1831.9089398762208</v>
      </c>
      <c r="G6" s="19">
        <v>5674.545454545455</v>
      </c>
      <c r="H6" s="18">
        <v>216.13636363636306</v>
      </c>
      <c r="I6" s="20">
        <v>216.13636363636397</v>
      </c>
    </row>
    <row r="7" spans="1:9" x14ac:dyDescent="0.25">
      <c r="A7" s="15" t="s">
        <v>128</v>
      </c>
      <c r="B7" s="16">
        <f>8/36</f>
        <v>0.22222222222222221</v>
      </c>
      <c r="C7" s="77">
        <v>36</v>
      </c>
      <c r="D7" s="17">
        <v>51.356083333333352</v>
      </c>
      <c r="E7" s="17">
        <v>11.642287222222215</v>
      </c>
      <c r="F7" s="18">
        <f t="shared" si="0"/>
        <v>2596.3298243458198</v>
      </c>
      <c r="G7" s="19">
        <v>5125.083333333333</v>
      </c>
      <c r="H7" s="18">
        <v>300.86111111111131</v>
      </c>
      <c r="I7" s="20">
        <v>300.8611111111104</v>
      </c>
    </row>
    <row r="8" spans="1:9" x14ac:dyDescent="0.25">
      <c r="A8" s="15" t="s">
        <v>385</v>
      </c>
      <c r="B8" s="16">
        <v>0.19642857142857142</v>
      </c>
      <c r="C8" s="77">
        <v>56</v>
      </c>
      <c r="D8" s="17">
        <v>51.881443303571402</v>
      </c>
      <c r="E8" s="17">
        <v>10.981220089285717</v>
      </c>
      <c r="F8" s="18">
        <f t="shared" si="0"/>
        <v>2666.4690491864199</v>
      </c>
      <c r="G8" s="19">
        <v>5114.7678571428569</v>
      </c>
      <c r="H8" s="18">
        <v>217.83928571428623</v>
      </c>
      <c r="I8" s="20">
        <v>217.83928571428532</v>
      </c>
    </row>
    <row r="9" spans="1:9" x14ac:dyDescent="0.25">
      <c r="A9" s="15" t="s">
        <v>620</v>
      </c>
      <c r="B9" s="16">
        <v>0.26666666666666666</v>
      </c>
      <c r="C9" s="77">
        <v>15</v>
      </c>
      <c r="D9" s="17">
        <v>41.886810333333337</v>
      </c>
      <c r="E9" s="17">
        <v>1.0536536000000003</v>
      </c>
      <c r="F9" s="18">
        <f t="shared" si="0"/>
        <v>3066.2426434854278</v>
      </c>
      <c r="G9" s="19">
        <v>5286</v>
      </c>
      <c r="H9" s="18">
        <v>85.899999999999636</v>
      </c>
      <c r="I9" s="20">
        <v>85.900000000000546</v>
      </c>
    </row>
    <row r="10" spans="1:9" x14ac:dyDescent="0.25">
      <c r="A10" s="15" t="s">
        <v>681</v>
      </c>
      <c r="B10" s="16">
        <v>0.1111111111111111</v>
      </c>
      <c r="C10" s="77">
        <v>36</v>
      </c>
      <c r="D10" s="17">
        <v>42.617810249999991</v>
      </c>
      <c r="E10" s="17">
        <v>-2.0806554999999993</v>
      </c>
      <c r="F10" s="18">
        <f t="shared" si="0"/>
        <v>3325.8985974536408</v>
      </c>
      <c r="G10" s="19">
        <v>4941.25</v>
      </c>
      <c r="H10" s="18">
        <v>343</v>
      </c>
      <c r="I10" s="20">
        <v>343</v>
      </c>
    </row>
    <row r="11" spans="1:9" x14ac:dyDescent="0.25">
      <c r="A11" s="15" t="s">
        <v>905</v>
      </c>
      <c r="B11" s="16">
        <v>0</v>
      </c>
      <c r="C11" s="77">
        <v>10</v>
      </c>
      <c r="D11" s="17">
        <v>39.621362200000007</v>
      </c>
      <c r="E11" s="17">
        <v>-8.4541787999999993</v>
      </c>
      <c r="F11" s="18">
        <f t="shared" si="0"/>
        <v>3879.1920005279258</v>
      </c>
      <c r="G11" s="19">
        <v>5183.7</v>
      </c>
      <c r="H11" s="18">
        <v>264.30000000000018</v>
      </c>
      <c r="I11" s="20">
        <v>264.30000000000018</v>
      </c>
    </row>
    <row r="12" spans="1:9" x14ac:dyDescent="0.25">
      <c r="A12" s="15" t="s">
        <v>571</v>
      </c>
      <c r="B12" s="16">
        <v>0</v>
      </c>
      <c r="C12" s="77">
        <v>5</v>
      </c>
      <c r="D12" s="17">
        <v>45.606217999999998</v>
      </c>
      <c r="E12" s="17">
        <v>24.301238000000001</v>
      </c>
      <c r="F12" s="18">
        <f t="shared" si="0"/>
        <v>1471.464213334727</v>
      </c>
      <c r="G12" s="19">
        <v>6000</v>
      </c>
      <c r="H12" s="18">
        <v>500</v>
      </c>
      <c r="I12" s="20">
        <v>500</v>
      </c>
    </row>
    <row r="13" spans="1:9" x14ac:dyDescent="0.25">
      <c r="A13" s="15" t="s">
        <v>258</v>
      </c>
      <c r="B13" s="16">
        <v>0</v>
      </c>
      <c r="C13" s="77">
        <v>4</v>
      </c>
      <c r="D13" s="17">
        <v>48.78</v>
      </c>
      <c r="E13" s="17">
        <v>9.18</v>
      </c>
      <c r="F13" s="18">
        <f t="shared" si="0"/>
        <v>2613.0437446167311</v>
      </c>
      <c r="G13" s="19">
        <v>5088</v>
      </c>
      <c r="H13" s="18">
        <v>287.5</v>
      </c>
      <c r="I13" s="20">
        <v>287.5</v>
      </c>
    </row>
    <row r="14" spans="1:9" ht="15.75" thickBot="1" x14ac:dyDescent="0.3">
      <c r="A14" s="21" t="s">
        <v>756</v>
      </c>
      <c r="B14" s="22">
        <v>0.1111111111111111</v>
      </c>
      <c r="C14" s="78">
        <v>9</v>
      </c>
      <c r="D14" s="23">
        <v>57.842480222222221</v>
      </c>
      <c r="E14" s="23">
        <v>14.324010444444447</v>
      </c>
      <c r="F14" s="24">
        <f t="shared" si="0"/>
        <v>2937.1909448863121</v>
      </c>
      <c r="G14" s="25">
        <v>2825.6666666666665</v>
      </c>
      <c r="H14" s="24">
        <v>186.11111111111131</v>
      </c>
      <c r="I14" s="26">
        <v>186.11111111111131</v>
      </c>
    </row>
    <row r="15" spans="1:9" x14ac:dyDescent="0.25">
      <c r="A15" s="15" t="s">
        <v>551</v>
      </c>
      <c r="B15" s="16">
        <v>6.8965517241379309E-2</v>
      </c>
      <c r="C15" s="77">
        <v>29</v>
      </c>
      <c r="D15" s="10">
        <v>44.249990689655199</v>
      </c>
      <c r="E15" s="11">
        <v>26.559245724137931</v>
      </c>
      <c r="F15" s="12">
        <f t="shared" si="0"/>
        <v>1239.7536429038767</v>
      </c>
      <c r="G15" s="19">
        <v>4925.8620689655172</v>
      </c>
      <c r="H15" s="18">
        <v>443.10344827586232</v>
      </c>
      <c r="I15" s="20">
        <v>443.10344827586232</v>
      </c>
    </row>
    <row r="16" spans="1:9" x14ac:dyDescent="0.25">
      <c r="A16" s="15" t="s">
        <v>561</v>
      </c>
      <c r="B16" s="16">
        <v>0</v>
      </c>
      <c r="C16" s="77">
        <v>9</v>
      </c>
      <c r="D16" s="16">
        <v>44.259390000000003</v>
      </c>
      <c r="E16" s="17">
        <v>26.853069999999999</v>
      </c>
      <c r="F16" s="18">
        <f t="shared" si="0"/>
        <v>1225.0068328219133</v>
      </c>
      <c r="G16" s="19">
        <v>4250</v>
      </c>
      <c r="H16" s="18">
        <v>250</v>
      </c>
      <c r="I16" s="20">
        <v>250</v>
      </c>
    </row>
    <row r="17" spans="1:9" x14ac:dyDescent="0.25">
      <c r="A17" s="15" t="s">
        <v>484</v>
      </c>
      <c r="B17" s="16">
        <v>0.13333333333333333</v>
      </c>
      <c r="C17" s="77">
        <v>45</v>
      </c>
      <c r="D17" s="16">
        <v>47.123804555555573</v>
      </c>
      <c r="E17" s="17">
        <v>18.814165666666682</v>
      </c>
      <c r="F17" s="18">
        <f t="shared" si="0"/>
        <v>1900.6580463738962</v>
      </c>
      <c r="G17" s="19">
        <v>5176</v>
      </c>
      <c r="H17" s="18">
        <v>230.90000000000055</v>
      </c>
      <c r="I17" s="20">
        <v>230.89999999999964</v>
      </c>
    </row>
    <row r="18" spans="1:9" x14ac:dyDescent="0.25">
      <c r="A18" s="15" t="s">
        <v>148</v>
      </c>
      <c r="B18" s="16">
        <v>0.1</v>
      </c>
      <c r="C18" s="77">
        <v>10</v>
      </c>
      <c r="D18" s="16">
        <v>51.635999999999989</v>
      </c>
      <c r="E18" s="17">
        <v>11.545</v>
      </c>
      <c r="F18" s="18">
        <f t="shared" si="0"/>
        <v>2619.053276788668</v>
      </c>
      <c r="G18" s="19">
        <v>4480.45</v>
      </c>
      <c r="H18" s="18">
        <v>154.35000000000036</v>
      </c>
      <c r="I18" s="20">
        <v>154.34999999999945</v>
      </c>
    </row>
    <row r="19" spans="1:9" x14ac:dyDescent="0.25">
      <c r="A19" s="15" t="s">
        <v>205</v>
      </c>
      <c r="B19" s="16">
        <v>0.26315789473684209</v>
      </c>
      <c r="C19" s="77">
        <v>38</v>
      </c>
      <c r="D19" s="16">
        <v>51.503381552631566</v>
      </c>
      <c r="E19" s="17">
        <v>11.844356263157886</v>
      </c>
      <c r="F19" s="18">
        <f t="shared" si="0"/>
        <v>2593.6594419799917</v>
      </c>
      <c r="G19" s="19">
        <v>3990.2368421052633</v>
      </c>
      <c r="H19" s="18">
        <v>83.921052631578732</v>
      </c>
      <c r="I19" s="20">
        <v>83.921052631579187</v>
      </c>
    </row>
    <row r="20" spans="1:9" x14ac:dyDescent="0.25">
      <c r="A20" s="15" t="s">
        <v>247</v>
      </c>
      <c r="B20" s="16">
        <v>0.1</v>
      </c>
      <c r="C20" s="77">
        <v>30</v>
      </c>
      <c r="D20" s="16">
        <v>51.516750133333318</v>
      </c>
      <c r="E20" s="17">
        <v>11.846138166666663</v>
      </c>
      <c r="F20" s="18">
        <f t="shared" si="0"/>
        <v>2594.3825342270998</v>
      </c>
      <c r="G20" s="19">
        <v>3222.4666666666667</v>
      </c>
      <c r="H20" s="18">
        <v>161.19999999999982</v>
      </c>
      <c r="I20" s="20">
        <v>161.19999999999982</v>
      </c>
    </row>
    <row r="21" spans="1:9" x14ac:dyDescent="0.25">
      <c r="A21" s="15" t="s">
        <v>279</v>
      </c>
      <c r="B21" s="16">
        <v>0.14285714285714285</v>
      </c>
      <c r="C21" s="77">
        <v>14</v>
      </c>
      <c r="D21" s="16">
        <v>51.790914285714287</v>
      </c>
      <c r="E21" s="17">
        <v>11.144114285714283</v>
      </c>
      <c r="F21" s="18">
        <f t="shared" si="0"/>
        <v>2651.5943662702234</v>
      </c>
      <c r="G21" s="19">
        <v>3640.7142857142858</v>
      </c>
      <c r="H21" s="18">
        <v>195</v>
      </c>
      <c r="I21" s="20">
        <v>195</v>
      </c>
    </row>
    <row r="22" spans="1:9" x14ac:dyDescent="0.25">
      <c r="A22" s="15" t="s">
        <v>303</v>
      </c>
      <c r="B22" s="16">
        <v>0.17647058823529413</v>
      </c>
      <c r="C22" s="77">
        <v>17</v>
      </c>
      <c r="D22" s="16">
        <v>51.830000000000013</v>
      </c>
      <c r="E22" s="17">
        <v>10.860000000000003</v>
      </c>
      <c r="F22" s="18">
        <f t="shared" si="0"/>
        <v>2670.3432515300456</v>
      </c>
      <c r="G22" s="19">
        <v>2924.4705882352941</v>
      </c>
      <c r="H22" s="18">
        <v>184.82352941176487</v>
      </c>
      <c r="I22" s="20">
        <v>184.82352941176487</v>
      </c>
    </row>
    <row r="23" spans="1:9" x14ac:dyDescent="0.25">
      <c r="A23" s="15" t="s">
        <v>62</v>
      </c>
      <c r="B23" s="16">
        <v>0</v>
      </c>
      <c r="C23" s="77">
        <v>3</v>
      </c>
      <c r="D23" s="16">
        <v>46.152700000000003</v>
      </c>
      <c r="E23" s="17">
        <v>-0.48443999999999998</v>
      </c>
      <c r="F23" s="18">
        <f t="shared" si="0"/>
        <v>3230.4386881166097</v>
      </c>
      <c r="G23" s="19">
        <v>4239.666666666667</v>
      </c>
      <c r="H23" s="18">
        <v>99</v>
      </c>
      <c r="I23" s="20">
        <v>99</v>
      </c>
    </row>
    <row r="24" spans="1:9" x14ac:dyDescent="0.25">
      <c r="A24" s="15" t="s">
        <v>52</v>
      </c>
      <c r="B24" s="16">
        <v>6.8965517241379309E-2</v>
      </c>
      <c r="C24" s="77">
        <v>29</v>
      </c>
      <c r="D24" s="16">
        <v>43.93033999999998</v>
      </c>
      <c r="E24" s="17">
        <v>3.0272999999999981</v>
      </c>
      <c r="F24" s="18">
        <f t="shared" si="0"/>
        <v>2923.4830264313391</v>
      </c>
      <c r="G24" s="19">
        <v>2960</v>
      </c>
      <c r="H24" s="18">
        <v>70</v>
      </c>
      <c r="I24" s="20">
        <v>70</v>
      </c>
    </row>
    <row r="25" spans="1:9" x14ac:dyDescent="0.25">
      <c r="A25" s="15" t="s">
        <v>630</v>
      </c>
      <c r="B25" s="16">
        <v>0.42857142857142855</v>
      </c>
      <c r="C25" s="79">
        <v>7</v>
      </c>
      <c r="D25" s="16">
        <v>42.0578</v>
      </c>
      <c r="E25" s="17">
        <v>2.5388999999999999</v>
      </c>
      <c r="F25" s="18">
        <f t="shared" si="0"/>
        <v>2944.3483210543181</v>
      </c>
      <c r="G25" s="19">
        <v>4760.75</v>
      </c>
      <c r="H25" s="18">
        <v>308.75</v>
      </c>
      <c r="I25" s="20">
        <v>308.75</v>
      </c>
    </row>
    <row r="26" spans="1:9" x14ac:dyDescent="0.25">
      <c r="A26" s="15" t="s">
        <v>641</v>
      </c>
      <c r="B26" s="16">
        <v>0.33333333333333331</v>
      </c>
      <c r="C26" s="79">
        <v>3</v>
      </c>
      <c r="D26" s="16">
        <v>41.376109999999997</v>
      </c>
      <c r="E26" s="17">
        <v>2.1694399999999998</v>
      </c>
      <c r="F26" s="18">
        <f t="shared" si="0"/>
        <v>2971.9993801468154</v>
      </c>
      <c r="G26" s="19">
        <v>3975</v>
      </c>
      <c r="H26" s="18">
        <v>275</v>
      </c>
      <c r="I26" s="20">
        <v>275</v>
      </c>
    </row>
    <row r="27" spans="1:9" x14ac:dyDescent="0.25">
      <c r="A27" s="15" t="s">
        <v>583</v>
      </c>
      <c r="B27" s="16">
        <v>0</v>
      </c>
      <c r="C27" s="79">
        <v>7</v>
      </c>
      <c r="D27" s="16">
        <v>42.865200000000002</v>
      </c>
      <c r="E27" s="17">
        <v>-2.7682617142857144</v>
      </c>
      <c r="F27" s="18">
        <f t="shared" si="0"/>
        <v>3382.4147559594967</v>
      </c>
      <c r="G27" s="19">
        <v>4036.8571428571427</v>
      </c>
      <c r="H27" s="18">
        <v>291.00000000000045</v>
      </c>
      <c r="I27" s="20">
        <v>291</v>
      </c>
    </row>
    <row r="28" spans="1:9" x14ac:dyDescent="0.25">
      <c r="A28" s="15" t="s">
        <v>504</v>
      </c>
      <c r="B28" s="16">
        <v>0</v>
      </c>
      <c r="C28" s="79">
        <v>3</v>
      </c>
      <c r="D28" s="16">
        <v>39.1447</v>
      </c>
      <c r="E28" s="17">
        <v>-9.0185999999999993</v>
      </c>
      <c r="F28" s="18">
        <f t="shared" si="0"/>
        <v>3934.7114023934855</v>
      </c>
      <c r="G28" s="19">
        <v>3490</v>
      </c>
      <c r="H28" s="18">
        <v>140</v>
      </c>
      <c r="I28" s="20">
        <v>140</v>
      </c>
    </row>
    <row r="29" spans="1:9" ht="15.75" thickBot="1" x14ac:dyDescent="0.3">
      <c r="A29" s="21" t="s">
        <v>512</v>
      </c>
      <c r="B29" s="22">
        <v>0</v>
      </c>
      <c r="C29" s="80">
        <v>6</v>
      </c>
      <c r="D29" s="22">
        <v>38.429499999999997</v>
      </c>
      <c r="E29" s="23">
        <v>-7.5340999999999996</v>
      </c>
      <c r="F29" s="24">
        <f t="shared" si="0"/>
        <v>3819.6652871475249</v>
      </c>
      <c r="G29" s="25">
        <v>3250</v>
      </c>
      <c r="H29" s="24">
        <v>250</v>
      </c>
      <c r="I29" s="26">
        <v>250</v>
      </c>
    </row>
  </sheetData>
  <mergeCells count="8">
    <mergeCell ref="H2:H3"/>
    <mergeCell ref="I2:I3"/>
    <mergeCell ref="C2:C3"/>
    <mergeCell ref="B2:B3"/>
    <mergeCell ref="G2:G3"/>
    <mergeCell ref="D2:D3"/>
    <mergeCell ref="E2:E3"/>
    <mergeCell ref="F2:F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90" zoomScaleNormal="90" workbookViewId="0">
      <selection activeCell="A2" sqref="A2:A3"/>
    </sheetView>
  </sheetViews>
  <sheetFormatPr baseColWidth="10" defaultRowHeight="15" x14ac:dyDescent="0.25"/>
  <cols>
    <col min="1" max="1" width="29" customWidth="1"/>
    <col min="2" max="2" width="18.140625" bestFit="1" customWidth="1"/>
    <col min="3" max="4" width="10" bestFit="1" customWidth="1"/>
    <col min="5" max="5" width="11.85546875" customWidth="1"/>
    <col min="7" max="7" width="12.85546875" customWidth="1"/>
    <col min="8" max="8" width="20" customWidth="1"/>
  </cols>
  <sheetData>
    <row r="1" spans="1:18" ht="15.75" thickBot="1" x14ac:dyDescent="0.3">
      <c r="A1" s="60" t="s">
        <v>1038</v>
      </c>
    </row>
    <row r="2" spans="1:18" ht="20.25" customHeight="1" thickBot="1" x14ac:dyDescent="0.3">
      <c r="A2" s="116" t="s">
        <v>906</v>
      </c>
      <c r="B2" s="132" t="s">
        <v>923</v>
      </c>
      <c r="C2" s="128" t="s">
        <v>2</v>
      </c>
      <c r="D2" s="128" t="s">
        <v>3</v>
      </c>
      <c r="E2" s="128" t="s">
        <v>919</v>
      </c>
      <c r="F2" s="128" t="s">
        <v>920</v>
      </c>
      <c r="G2" s="128" t="s">
        <v>921</v>
      </c>
      <c r="H2" s="130" t="s">
        <v>924</v>
      </c>
      <c r="I2" s="118" t="s">
        <v>929</v>
      </c>
      <c r="J2" s="119"/>
      <c r="K2" s="119"/>
      <c r="L2" s="119"/>
      <c r="M2" s="120"/>
      <c r="N2" s="119" t="s">
        <v>889</v>
      </c>
      <c r="O2" s="119"/>
      <c r="P2" s="119"/>
      <c r="Q2" s="119"/>
      <c r="R2" s="120"/>
    </row>
    <row r="3" spans="1:18" ht="30.75" thickBot="1" x14ac:dyDescent="0.3">
      <c r="A3" s="127"/>
      <c r="B3" s="117"/>
      <c r="C3" s="129"/>
      <c r="D3" s="129"/>
      <c r="E3" s="129"/>
      <c r="F3" s="129"/>
      <c r="G3" s="129"/>
      <c r="H3" s="131"/>
      <c r="I3" s="38" t="s">
        <v>890</v>
      </c>
      <c r="J3" s="38" t="s">
        <v>891</v>
      </c>
      <c r="K3" s="38" t="s">
        <v>892</v>
      </c>
      <c r="L3" s="41" t="s">
        <v>893</v>
      </c>
      <c r="M3" s="39" t="s">
        <v>894</v>
      </c>
      <c r="N3" s="38" t="s">
        <v>895</v>
      </c>
      <c r="O3" s="38" t="s">
        <v>891</v>
      </c>
      <c r="P3" s="38" t="s">
        <v>892</v>
      </c>
      <c r="Q3" s="41" t="s">
        <v>893</v>
      </c>
      <c r="R3" s="39" t="s">
        <v>894</v>
      </c>
    </row>
    <row r="4" spans="1:18" x14ac:dyDescent="0.25">
      <c r="A4" s="42" t="s">
        <v>778</v>
      </c>
      <c r="B4" s="51" t="s">
        <v>912</v>
      </c>
      <c r="C4" s="43">
        <v>35.58</v>
      </c>
      <c r="D4" s="43">
        <v>35.729999999999997</v>
      </c>
      <c r="E4" s="43">
        <v>5512</v>
      </c>
      <c r="F4" s="43">
        <f>2*6371*ASIN(SQRT((SIN(RADIANS(C4-$C$4)/2))^2+((SIN(RADIANS(D4-$D$4)/2))^2)*COS((PI()/180)*C4)*COS((PI()/180)*$C$4)))</f>
        <v>0</v>
      </c>
      <c r="G4" s="45">
        <v>8233</v>
      </c>
      <c r="H4" s="61">
        <v>0</v>
      </c>
      <c r="I4" s="43">
        <v>0</v>
      </c>
      <c r="J4" s="43">
        <v>0</v>
      </c>
      <c r="K4" s="43">
        <v>0</v>
      </c>
      <c r="L4" s="44">
        <v>0</v>
      </c>
      <c r="M4" s="45">
        <v>0</v>
      </c>
      <c r="N4" s="43">
        <v>0</v>
      </c>
      <c r="O4" s="43">
        <v>0</v>
      </c>
      <c r="P4" s="43">
        <v>0</v>
      </c>
      <c r="Q4" s="44">
        <v>0</v>
      </c>
      <c r="R4" s="45">
        <v>0</v>
      </c>
    </row>
    <row r="5" spans="1:18" x14ac:dyDescent="0.25">
      <c r="A5" s="33" t="s">
        <v>859</v>
      </c>
      <c r="B5" s="28" t="s">
        <v>913</v>
      </c>
      <c r="C5" s="27">
        <v>37.479999999999997</v>
      </c>
      <c r="D5" s="27">
        <v>38.33</v>
      </c>
      <c r="E5" s="27">
        <v>6416</v>
      </c>
      <c r="F5" s="27">
        <f t="shared" ref="F5:F11" si="0">2*6371*ASIN(SQRT((SIN(RADIANS(C5-$C$4)/2))^2+((SIN(RADIANS(D5-$D$4)/2))^2)*COS((PI()/180)*C5)*COS((PI()/180)*$C$4)))</f>
        <v>313.98555043343731</v>
      </c>
      <c r="G5" s="29">
        <v>7361</v>
      </c>
      <c r="H5" s="62">
        <f>($G$4-G5)/32</f>
        <v>27.25</v>
      </c>
      <c r="I5" s="27">
        <v>10</v>
      </c>
      <c r="J5" s="27">
        <v>10</v>
      </c>
      <c r="K5" s="27">
        <v>9</v>
      </c>
      <c r="L5" s="46">
        <v>8</v>
      </c>
      <c r="M5" s="29">
        <v>7</v>
      </c>
      <c r="N5" s="27">
        <f t="shared" ref="N5:N11" si="1">ABS(H5-I5)*100/H5</f>
        <v>63.302752293577981</v>
      </c>
      <c r="O5" s="27">
        <f t="shared" ref="O5:O11" si="2">ABS(H5-J5)*100/H5</f>
        <v>63.302752293577981</v>
      </c>
      <c r="P5" s="27">
        <f>ABS(H5-K5)*100/H5</f>
        <v>66.972477064220186</v>
      </c>
      <c r="Q5" s="46">
        <f>ABS(H5-L5)*100/H5</f>
        <v>70.642201834862391</v>
      </c>
      <c r="R5" s="29">
        <f t="shared" ref="R5:R11" si="3">ABS(H5-M5)*100/H5</f>
        <v>74.311926605504581</v>
      </c>
    </row>
    <row r="6" spans="1:18" x14ac:dyDescent="0.25">
      <c r="A6" s="33" t="s">
        <v>738</v>
      </c>
      <c r="B6" s="28" t="s">
        <v>914</v>
      </c>
      <c r="C6" s="27">
        <v>42.916670000000003</v>
      </c>
      <c r="D6" s="27">
        <v>17.41667</v>
      </c>
      <c r="E6" s="27">
        <v>9263</v>
      </c>
      <c r="F6" s="27">
        <f t="shared" si="0"/>
        <v>1770.2086452895683</v>
      </c>
      <c r="G6" s="29">
        <v>6044</v>
      </c>
      <c r="H6" s="62">
        <f t="shared" ref="H6:H11" si="4">($G$4-G6)/32</f>
        <v>68.40625</v>
      </c>
      <c r="I6" s="27">
        <v>60</v>
      </c>
      <c r="J6" s="27">
        <v>59</v>
      </c>
      <c r="K6" s="27">
        <v>52</v>
      </c>
      <c r="L6" s="46">
        <v>38</v>
      </c>
      <c r="M6" s="29">
        <v>28</v>
      </c>
      <c r="N6" s="27">
        <f t="shared" si="1"/>
        <v>12.288716308816811</v>
      </c>
      <c r="O6" s="27">
        <f t="shared" si="2"/>
        <v>13.750571037003198</v>
      </c>
      <c r="P6" s="27">
        <f t="shared" ref="P6:P11" si="5">ABS(H6-K6)*100/H6</f>
        <v>23.983554134307902</v>
      </c>
      <c r="Q6" s="46">
        <f t="shared" ref="Q6:Q11" si="6">ABS(H6-L6)*100/H6</f>
        <v>44.449520328917316</v>
      </c>
      <c r="R6" s="29">
        <f t="shared" si="3"/>
        <v>59.068067610781178</v>
      </c>
    </row>
    <row r="7" spans="1:18" x14ac:dyDescent="0.25">
      <c r="A7" s="33" t="s">
        <v>128</v>
      </c>
      <c r="B7" s="28" t="s">
        <v>915</v>
      </c>
      <c r="C7" s="27">
        <v>51.050890000000003</v>
      </c>
      <c r="D7" s="27">
        <v>13.73832</v>
      </c>
      <c r="E7" s="27">
        <v>12322</v>
      </c>
      <c r="F7" s="27">
        <f t="shared" si="0"/>
        <v>2456.7850307783583</v>
      </c>
      <c r="G7" s="29">
        <v>5920</v>
      </c>
      <c r="H7" s="62">
        <f t="shared" si="4"/>
        <v>72.28125</v>
      </c>
      <c r="I7" s="27">
        <v>78</v>
      </c>
      <c r="J7" s="27">
        <v>78</v>
      </c>
      <c r="K7" s="27">
        <v>72</v>
      </c>
      <c r="L7" s="46">
        <v>59</v>
      </c>
      <c r="M7" s="29">
        <v>48</v>
      </c>
      <c r="N7" s="27">
        <f t="shared" si="1"/>
        <v>7.911802853437095</v>
      </c>
      <c r="O7" s="27">
        <f t="shared" si="2"/>
        <v>7.911802853437095</v>
      </c>
      <c r="P7" s="27">
        <f t="shared" si="5"/>
        <v>0.38910505836575876</v>
      </c>
      <c r="Q7" s="46">
        <f>ABS(H7-L7)*100/H7</f>
        <v>18.374405533938607</v>
      </c>
      <c r="R7" s="29">
        <f t="shared" si="3"/>
        <v>33.592736705577174</v>
      </c>
    </row>
    <row r="8" spans="1:18" x14ac:dyDescent="0.25">
      <c r="A8" s="33" t="s">
        <v>385</v>
      </c>
      <c r="B8" s="28" t="s">
        <v>916</v>
      </c>
      <c r="C8" s="27">
        <v>52.166670000000003</v>
      </c>
      <c r="D8" s="27">
        <v>11.16667</v>
      </c>
      <c r="E8" s="27">
        <v>13400</v>
      </c>
      <c r="F8" s="27">
        <f t="shared" si="0"/>
        <v>2673.397066556432</v>
      </c>
      <c r="G8" s="29">
        <v>5811</v>
      </c>
      <c r="H8" s="62">
        <f t="shared" si="4"/>
        <v>75.6875</v>
      </c>
      <c r="I8" s="27">
        <v>87</v>
      </c>
      <c r="J8" s="27">
        <v>87</v>
      </c>
      <c r="K8" s="27">
        <v>81</v>
      </c>
      <c r="L8" s="46">
        <v>68</v>
      </c>
      <c r="M8" s="29">
        <v>56</v>
      </c>
      <c r="N8" s="27">
        <f t="shared" si="1"/>
        <v>14.946325350949628</v>
      </c>
      <c r="O8" s="27">
        <f t="shared" si="2"/>
        <v>14.946325350949628</v>
      </c>
      <c r="P8" s="27">
        <f t="shared" si="5"/>
        <v>7.0189925681255163</v>
      </c>
      <c r="Q8" s="46">
        <f>ABS(H8-L8)*100/H8</f>
        <v>10.156895127993394</v>
      </c>
      <c r="R8" s="29">
        <f t="shared" si="3"/>
        <v>26.01156069364162</v>
      </c>
    </row>
    <row r="9" spans="1:18" x14ac:dyDescent="0.25">
      <c r="A9" s="33" t="s">
        <v>620</v>
      </c>
      <c r="B9" s="28" t="s">
        <v>917</v>
      </c>
      <c r="C9" s="27">
        <v>42.180100000000003</v>
      </c>
      <c r="D9" s="27">
        <v>0.35060000000000002</v>
      </c>
      <c r="E9" s="27">
        <v>10497</v>
      </c>
      <c r="F9" s="27">
        <f t="shared" si="0"/>
        <v>3125.2435349124289</v>
      </c>
      <c r="G9" s="29">
        <v>5661</v>
      </c>
      <c r="H9" s="62">
        <f t="shared" si="4"/>
        <v>80.375</v>
      </c>
      <c r="I9" s="27">
        <v>106</v>
      </c>
      <c r="J9" s="27">
        <v>105</v>
      </c>
      <c r="K9" s="27">
        <v>89</v>
      </c>
      <c r="L9" s="46">
        <v>64</v>
      </c>
      <c r="M9" s="29">
        <v>50</v>
      </c>
      <c r="N9" s="27">
        <f t="shared" si="1"/>
        <v>31.881804043545877</v>
      </c>
      <c r="O9" s="27">
        <f t="shared" si="2"/>
        <v>30.637636080870916</v>
      </c>
      <c r="P9" s="27">
        <f t="shared" si="5"/>
        <v>10.73094867807154</v>
      </c>
      <c r="Q9" s="46">
        <f t="shared" si="6"/>
        <v>20.373250388802489</v>
      </c>
      <c r="R9" s="29">
        <f t="shared" si="3"/>
        <v>37.791601866251945</v>
      </c>
    </row>
    <row r="10" spans="1:18" x14ac:dyDescent="0.25">
      <c r="A10" s="33" t="s">
        <v>681</v>
      </c>
      <c r="B10" s="28" t="s">
        <v>922</v>
      </c>
      <c r="C10" s="27">
        <v>42.943100000000001</v>
      </c>
      <c r="D10" s="27">
        <v>-1.3278000000000001</v>
      </c>
      <c r="E10" s="27">
        <v>10856</v>
      </c>
      <c r="F10" s="27">
        <f t="shared" si="0"/>
        <v>3265.3215933913166</v>
      </c>
      <c r="G10" s="29">
        <v>5357</v>
      </c>
      <c r="H10" s="62">
        <f t="shared" si="4"/>
        <v>89.875</v>
      </c>
      <c r="I10" s="27">
        <v>106</v>
      </c>
      <c r="J10" s="27">
        <v>106</v>
      </c>
      <c r="K10" s="27">
        <v>89</v>
      </c>
      <c r="L10" s="46">
        <v>65</v>
      </c>
      <c r="M10" s="29">
        <v>52</v>
      </c>
      <c r="N10" s="27">
        <f t="shared" si="1"/>
        <v>17.941585535465926</v>
      </c>
      <c r="O10" s="27">
        <f t="shared" si="2"/>
        <v>17.941585535465926</v>
      </c>
      <c r="P10" s="27">
        <f t="shared" si="5"/>
        <v>0.97357440890125169</v>
      </c>
      <c r="Q10" s="46">
        <f t="shared" si="6"/>
        <v>27.677329624478443</v>
      </c>
      <c r="R10" s="29">
        <f t="shared" si="3"/>
        <v>42.141863699582757</v>
      </c>
    </row>
    <row r="11" spans="1:18" ht="15.75" thickBot="1" x14ac:dyDescent="0.3">
      <c r="A11" s="34" t="s">
        <v>905</v>
      </c>
      <c r="B11" s="30" t="s">
        <v>918</v>
      </c>
      <c r="C11" s="31">
        <v>37.946199999999997</v>
      </c>
      <c r="D11" s="31">
        <v>-8.7672000000000008</v>
      </c>
      <c r="E11" s="31">
        <v>10120</v>
      </c>
      <c r="F11" s="31">
        <f t="shared" si="0"/>
        <v>3934.8568517451599</v>
      </c>
      <c r="G11" s="32">
        <v>5620</v>
      </c>
      <c r="H11" s="63">
        <f t="shared" si="4"/>
        <v>81.65625</v>
      </c>
      <c r="I11" s="31">
        <v>129</v>
      </c>
      <c r="J11" s="31">
        <v>129</v>
      </c>
      <c r="K11" s="31">
        <v>111</v>
      </c>
      <c r="L11" s="47">
        <v>82</v>
      </c>
      <c r="M11" s="32">
        <v>66</v>
      </c>
      <c r="N11" s="31">
        <f t="shared" si="1"/>
        <v>57.979334098737084</v>
      </c>
      <c r="O11" s="31">
        <f t="shared" si="2"/>
        <v>57.979334098737084</v>
      </c>
      <c r="P11" s="31">
        <f t="shared" si="5"/>
        <v>35.935706084959818</v>
      </c>
      <c r="Q11" s="47">
        <f t="shared" si="6"/>
        <v>0.42097206276310756</v>
      </c>
      <c r="R11" s="32">
        <f t="shared" si="3"/>
        <v>19.173363949483353</v>
      </c>
    </row>
    <row r="12" spans="1:18" ht="15.75" thickBot="1" x14ac:dyDescent="0.3">
      <c r="M12" s="40" t="s">
        <v>925</v>
      </c>
      <c r="N12" s="35">
        <f>SUM(N4:N11)</f>
        <v>206.2523204845304</v>
      </c>
      <c r="O12" s="36">
        <f>SUM(O4:O11)</f>
        <v>206.47000725004182</v>
      </c>
      <c r="P12" s="36">
        <f>SUM(P4:P11)</f>
        <v>146.00435799695197</v>
      </c>
      <c r="Q12" s="36">
        <f>SUM(Q4:Q11)</f>
        <v>192.09457490175572</v>
      </c>
      <c r="R12" s="37">
        <f>SUM(R4:R11)</f>
        <v>292.09112113082261</v>
      </c>
    </row>
  </sheetData>
  <mergeCells count="10">
    <mergeCell ref="N2:R2"/>
    <mergeCell ref="A2:A3"/>
    <mergeCell ref="E2:E3"/>
    <mergeCell ref="F2:F3"/>
    <mergeCell ref="G2:G3"/>
    <mergeCell ref="H2:H3"/>
    <mergeCell ref="I2:M2"/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8" sqref="J18"/>
    </sheetView>
  </sheetViews>
  <sheetFormatPr baseColWidth="10" defaultRowHeight="15" x14ac:dyDescent="0.25"/>
  <cols>
    <col min="2" max="2" width="14" customWidth="1"/>
  </cols>
  <sheetData>
    <row r="1" spans="1:10" ht="15.75" thickBot="1" x14ac:dyDescent="0.3">
      <c r="A1" t="s">
        <v>1039</v>
      </c>
    </row>
    <row r="2" spans="1:10" ht="15.75" thickBot="1" x14ac:dyDescent="0.3">
      <c r="A2" s="133" t="s">
        <v>896</v>
      </c>
      <c r="B2" s="132" t="s">
        <v>897</v>
      </c>
      <c r="C2" s="128"/>
      <c r="D2" s="134"/>
    </row>
    <row r="3" spans="1:10" ht="15.75" thickBot="1" x14ac:dyDescent="0.3">
      <c r="A3" s="127"/>
      <c r="B3" s="40" t="s">
        <v>1040</v>
      </c>
      <c r="C3" s="40" t="s">
        <v>1041</v>
      </c>
      <c r="D3" s="40" t="s">
        <v>898</v>
      </c>
      <c r="F3" s="27"/>
      <c r="G3" s="27"/>
      <c r="H3" s="27"/>
      <c r="I3" s="27"/>
      <c r="J3" s="27"/>
    </row>
    <row r="4" spans="1:10" x14ac:dyDescent="0.25">
      <c r="A4" s="33">
        <v>0</v>
      </c>
      <c r="B4" s="53">
        <v>1.1047199999999999</v>
      </c>
      <c r="C4" s="53">
        <v>1.1344755016947534</v>
      </c>
      <c r="D4" s="53">
        <f>ABS(B4-C4)*100/B4</f>
        <v>2.6934880960563308</v>
      </c>
      <c r="F4" s="27"/>
      <c r="G4" s="27"/>
      <c r="H4" s="112"/>
      <c r="I4" s="113"/>
      <c r="J4" s="27"/>
    </row>
    <row r="5" spans="1:10" x14ac:dyDescent="0.25">
      <c r="A5" s="33">
        <v>0.01</v>
      </c>
      <c r="B5" s="53">
        <v>1.1100399999999999</v>
      </c>
      <c r="C5" s="53">
        <v>1.1387972521738678</v>
      </c>
      <c r="D5" s="53">
        <f t="shared" ref="D5:D13" si="0">ABS(B5-C5)*100/B5</f>
        <v>2.5906500823274778</v>
      </c>
      <c r="F5" s="27"/>
      <c r="G5" s="27"/>
      <c r="H5" s="112"/>
      <c r="I5" s="113"/>
      <c r="J5" s="27"/>
    </row>
    <row r="6" spans="1:10" x14ac:dyDescent="0.25">
      <c r="A6" s="33">
        <v>0.02</v>
      </c>
      <c r="B6" s="53">
        <v>1.11527</v>
      </c>
      <c r="C6" s="53">
        <v>1.1439288604530555</v>
      </c>
      <c r="D6" s="53">
        <f t="shared" si="0"/>
        <v>2.5696791317847287</v>
      </c>
      <c r="F6" s="27"/>
      <c r="G6" s="27"/>
      <c r="H6" s="112"/>
      <c r="I6" s="113"/>
      <c r="J6" s="27"/>
    </row>
    <row r="7" spans="1:10" x14ac:dyDescent="0.25">
      <c r="A7" s="33">
        <v>0.05</v>
      </c>
      <c r="B7" s="53">
        <v>1.1304099999999999</v>
      </c>
      <c r="C7" s="53">
        <v>1.1595291207223462</v>
      </c>
      <c r="D7" s="53">
        <f t="shared" si="0"/>
        <v>2.5759786911250111</v>
      </c>
      <c r="F7" s="27"/>
      <c r="G7" s="27"/>
      <c r="H7" s="112"/>
      <c r="I7" s="113"/>
      <c r="J7" s="27"/>
    </row>
    <row r="8" spans="1:10" x14ac:dyDescent="0.25">
      <c r="A8" s="33">
        <v>0.1</v>
      </c>
      <c r="B8" s="53">
        <v>1.15394</v>
      </c>
      <c r="C8" s="53">
        <v>1.1857881308388603</v>
      </c>
      <c r="D8" s="53">
        <f t="shared" si="0"/>
        <v>2.7599468636896449</v>
      </c>
      <c r="F8" s="27"/>
      <c r="G8" s="27"/>
      <c r="H8" s="112"/>
      <c r="I8" s="113"/>
      <c r="J8" s="27"/>
    </row>
    <row r="9" spans="1:10" x14ac:dyDescent="0.25">
      <c r="A9" s="33">
        <v>0.2</v>
      </c>
      <c r="B9" s="53">
        <v>1.19556</v>
      </c>
      <c r="C9" s="53">
        <v>1.23089445043464</v>
      </c>
      <c r="D9" s="53">
        <f t="shared" si="0"/>
        <v>2.9554727855264487</v>
      </c>
      <c r="F9" s="27"/>
      <c r="G9" s="27"/>
      <c r="H9" s="112"/>
      <c r="I9" s="113"/>
      <c r="J9" s="27"/>
    </row>
    <row r="10" spans="1:10" x14ac:dyDescent="0.25">
      <c r="A10" s="33">
        <v>0.35</v>
      </c>
      <c r="B10" s="53">
        <v>1.2473099999999999</v>
      </c>
      <c r="C10" s="53">
        <v>1.2924622256572331</v>
      </c>
      <c r="D10" s="53">
        <f t="shared" si="0"/>
        <v>3.6199682241971285</v>
      </c>
      <c r="F10" s="114"/>
      <c r="G10" s="27"/>
      <c r="H10" s="27"/>
      <c r="I10" s="115"/>
      <c r="J10" s="27"/>
    </row>
    <row r="11" spans="1:10" x14ac:dyDescent="0.25">
      <c r="A11" s="33">
        <v>0.5</v>
      </c>
      <c r="B11" s="53">
        <v>1.2894699999999999</v>
      </c>
      <c r="C11" s="53">
        <v>1.3434714537083388</v>
      </c>
      <c r="D11" s="53">
        <f t="shared" si="0"/>
        <v>4.18787980397674</v>
      </c>
      <c r="F11" s="27"/>
      <c r="G11" s="27"/>
      <c r="H11" s="112"/>
      <c r="I11" s="115"/>
      <c r="J11" s="27"/>
    </row>
    <row r="12" spans="1:10" x14ac:dyDescent="0.25">
      <c r="A12" s="33">
        <v>0.75</v>
      </c>
      <c r="B12" s="53">
        <v>1.3445400000000001</v>
      </c>
      <c r="C12" s="53">
        <v>1.4098148983671073</v>
      </c>
      <c r="D12" s="53">
        <f t="shared" si="0"/>
        <v>4.8548126769829976</v>
      </c>
      <c r="F12" s="114"/>
      <c r="G12" s="27"/>
      <c r="H12" s="27"/>
      <c r="I12" s="115"/>
      <c r="J12" s="27"/>
    </row>
    <row r="13" spans="1:10" ht="15.75" thickBot="1" x14ac:dyDescent="0.3">
      <c r="A13" s="34">
        <v>1</v>
      </c>
      <c r="B13" s="54">
        <v>1.3861600000000001</v>
      </c>
      <c r="C13" s="54">
        <v>1.4604919350349319</v>
      </c>
      <c r="D13" s="54">
        <f t="shared" si="0"/>
        <v>5.3624354356590755</v>
      </c>
      <c r="F13" s="27"/>
      <c r="G13" s="27"/>
      <c r="H13" s="112"/>
      <c r="I13" s="115"/>
      <c r="J13" s="27"/>
    </row>
    <row r="14" spans="1:10" x14ac:dyDescent="0.25">
      <c r="F14" s="27"/>
      <c r="G14" s="27"/>
      <c r="H14" s="27"/>
      <c r="I14" s="27"/>
      <c r="J14" s="27"/>
    </row>
    <row r="15" spans="1:10" x14ac:dyDescent="0.25">
      <c r="D15" s="111"/>
    </row>
  </sheetData>
  <mergeCells count="2">
    <mergeCell ref="A2:A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0" zoomScaleNormal="80" workbookViewId="0"/>
  </sheetViews>
  <sheetFormatPr baseColWidth="10" defaultRowHeight="15" x14ac:dyDescent="0.25"/>
  <cols>
    <col min="1" max="1" width="36.140625" customWidth="1"/>
    <col min="2" max="2" width="9.5703125" customWidth="1"/>
    <col min="3" max="3" width="12.7109375" customWidth="1"/>
    <col min="4" max="5" width="13.85546875" customWidth="1"/>
    <col min="6" max="6" width="12.85546875" customWidth="1"/>
    <col min="7" max="7" width="13.85546875" customWidth="1"/>
    <col min="8" max="8" width="14.140625" style="57" customWidth="1"/>
  </cols>
  <sheetData>
    <row r="1" spans="1:13" ht="15.75" thickBot="1" x14ac:dyDescent="0.3">
      <c r="A1" s="68" t="s">
        <v>1004</v>
      </c>
    </row>
    <row r="2" spans="1:13" ht="28.5" customHeight="1" x14ac:dyDescent="0.25">
      <c r="A2" s="116" t="s">
        <v>907</v>
      </c>
      <c r="B2" s="132" t="s">
        <v>899</v>
      </c>
      <c r="C2" s="128" t="s">
        <v>900</v>
      </c>
      <c r="D2" s="128" t="s">
        <v>901</v>
      </c>
      <c r="E2" s="128" t="s">
        <v>902</v>
      </c>
      <c r="F2" s="128" t="s">
        <v>903</v>
      </c>
      <c r="G2" s="128" t="s">
        <v>904</v>
      </c>
      <c r="H2" s="139" t="s">
        <v>926</v>
      </c>
    </row>
    <row r="3" spans="1:13" ht="25.5" customHeight="1" thickBot="1" x14ac:dyDescent="0.3">
      <c r="A3" s="127"/>
      <c r="B3" s="117"/>
      <c r="C3" s="129"/>
      <c r="D3" s="129"/>
      <c r="E3" s="129"/>
      <c r="F3" s="129"/>
      <c r="G3" s="129"/>
      <c r="H3" s="140"/>
    </row>
    <row r="4" spans="1:13" x14ac:dyDescent="0.25">
      <c r="A4" s="33" t="s">
        <v>778</v>
      </c>
      <c r="B4" s="81">
        <v>40</v>
      </c>
      <c r="C4" s="27">
        <v>15</v>
      </c>
      <c r="D4" s="85">
        <v>26.666666666666668</v>
      </c>
      <c r="E4" s="85">
        <v>53.333333333333336</v>
      </c>
      <c r="F4" s="85">
        <f t="shared" ref="F4:F11" si="0">B4-D4</f>
        <v>13.333333333333332</v>
      </c>
      <c r="G4" s="85">
        <f t="shared" ref="G4:G11" si="1">E4-B4</f>
        <v>13.333333333333336</v>
      </c>
      <c r="H4" s="64">
        <v>155.00820994191167</v>
      </c>
    </row>
    <row r="5" spans="1:13" x14ac:dyDescent="0.25">
      <c r="A5" s="33" t="s">
        <v>859</v>
      </c>
      <c r="B5" s="81">
        <v>35.714285714285715</v>
      </c>
      <c r="C5" s="27">
        <v>28</v>
      </c>
      <c r="D5" s="85">
        <v>25</v>
      </c>
      <c r="E5" s="85">
        <v>46.428571428571431</v>
      </c>
      <c r="F5" s="85">
        <f t="shared" si="0"/>
        <v>10.714285714285715</v>
      </c>
      <c r="G5" s="85">
        <f t="shared" si="1"/>
        <v>10.714285714285715</v>
      </c>
      <c r="H5" s="64">
        <v>751.42169020976769</v>
      </c>
    </row>
    <row r="6" spans="1:13" x14ac:dyDescent="0.25">
      <c r="A6" s="33" t="s">
        <v>738</v>
      </c>
      <c r="B6" s="81">
        <v>27.27272727272727</v>
      </c>
      <c r="C6" s="27">
        <v>44</v>
      </c>
      <c r="D6" s="85">
        <v>18.181818181818183</v>
      </c>
      <c r="E6" s="85">
        <v>36.363636363636367</v>
      </c>
      <c r="F6" s="85">
        <f t="shared" si="0"/>
        <v>9.0909090909090864</v>
      </c>
      <c r="G6" s="85">
        <f t="shared" si="1"/>
        <v>9.090909090909097</v>
      </c>
      <c r="H6" s="64">
        <v>1831.9089398762208</v>
      </c>
    </row>
    <row r="7" spans="1:13" x14ac:dyDescent="0.25">
      <c r="A7" s="33" t="s">
        <v>128</v>
      </c>
      <c r="B7" s="81">
        <f>0.222222222222222*100</f>
        <v>22.2222222222222</v>
      </c>
      <c r="C7" s="27">
        <v>36</v>
      </c>
      <c r="D7" s="93">
        <f>100*5/36</f>
        <v>13.888888888888889</v>
      </c>
      <c r="E7" s="93">
        <f>100*11/36</f>
        <v>30.555555555555557</v>
      </c>
      <c r="F7" s="85">
        <f t="shared" si="0"/>
        <v>8.3333333333333108</v>
      </c>
      <c r="G7" s="85">
        <f t="shared" si="1"/>
        <v>8.333333333333357</v>
      </c>
      <c r="H7" s="64">
        <v>2596.3298243458198</v>
      </c>
      <c r="J7" s="85"/>
      <c r="K7" s="85"/>
      <c r="L7" s="85"/>
      <c r="M7" s="85"/>
    </row>
    <row r="8" spans="1:13" x14ac:dyDescent="0.25">
      <c r="A8" s="33" t="s">
        <v>385</v>
      </c>
      <c r="B8" s="81">
        <v>19.642857142857142</v>
      </c>
      <c r="C8" s="27">
        <v>56</v>
      </c>
      <c r="D8" s="85">
        <v>12.5</v>
      </c>
      <c r="E8" s="85">
        <v>26.785714285714285</v>
      </c>
      <c r="F8" s="85">
        <f t="shared" si="0"/>
        <v>7.1428571428571423</v>
      </c>
      <c r="G8" s="85">
        <f t="shared" si="1"/>
        <v>7.1428571428571423</v>
      </c>
      <c r="H8" s="64">
        <v>2666.4690491864199</v>
      </c>
    </row>
    <row r="9" spans="1:13" x14ac:dyDescent="0.25">
      <c r="A9" s="33" t="s">
        <v>620</v>
      </c>
      <c r="B9" s="81">
        <v>26.666666666666668</v>
      </c>
      <c r="C9" s="27">
        <v>15</v>
      </c>
      <c r="D9" s="85">
        <v>13.333333333333334</v>
      </c>
      <c r="E9" s="85">
        <v>40</v>
      </c>
      <c r="F9" s="85">
        <f t="shared" si="0"/>
        <v>13.333333333333334</v>
      </c>
      <c r="G9" s="85">
        <f t="shared" si="1"/>
        <v>13.333333333333332</v>
      </c>
      <c r="H9" s="64">
        <v>3066.2426434854278</v>
      </c>
    </row>
    <row r="10" spans="1:13" x14ac:dyDescent="0.25">
      <c r="A10" s="33" t="s">
        <v>681</v>
      </c>
      <c r="B10" s="81">
        <v>11.111111111111111</v>
      </c>
      <c r="C10" s="27">
        <v>36</v>
      </c>
      <c r="D10" s="85">
        <v>5.5555555555555554</v>
      </c>
      <c r="E10" s="85">
        <v>16.666666666666664</v>
      </c>
      <c r="F10" s="85">
        <f t="shared" si="0"/>
        <v>5.5555555555555554</v>
      </c>
      <c r="G10" s="85">
        <f t="shared" si="1"/>
        <v>5.5555555555555536</v>
      </c>
      <c r="H10" s="64">
        <v>3325.8985974536408</v>
      </c>
    </row>
    <row r="11" spans="1:13" x14ac:dyDescent="0.25">
      <c r="A11" s="33" t="s">
        <v>905</v>
      </c>
      <c r="B11" s="81">
        <v>0</v>
      </c>
      <c r="C11" s="27">
        <v>10</v>
      </c>
      <c r="D11" s="85">
        <v>0</v>
      </c>
      <c r="E11" s="85">
        <v>14.000000000000002</v>
      </c>
      <c r="F11" s="85">
        <f t="shared" si="0"/>
        <v>0</v>
      </c>
      <c r="G11" s="85">
        <f t="shared" si="1"/>
        <v>14.000000000000002</v>
      </c>
      <c r="H11" s="64">
        <v>3879.1920005279258</v>
      </c>
    </row>
    <row r="12" spans="1:13" s="6" customFormat="1" x14ac:dyDescent="0.25">
      <c r="A12" s="48" t="s">
        <v>571</v>
      </c>
      <c r="B12" s="82">
        <v>0</v>
      </c>
      <c r="C12" s="49">
        <v>5</v>
      </c>
      <c r="D12" s="86"/>
      <c r="E12" s="86">
        <v>0</v>
      </c>
      <c r="F12" s="86"/>
      <c r="G12" s="86"/>
      <c r="H12" s="65">
        <v>1471.464213334727</v>
      </c>
    </row>
    <row r="13" spans="1:13" s="6" customFormat="1" x14ac:dyDescent="0.25">
      <c r="A13" s="48" t="s">
        <v>258</v>
      </c>
      <c r="B13" s="82">
        <v>0</v>
      </c>
      <c r="C13" s="49">
        <v>4</v>
      </c>
      <c r="D13" s="86"/>
      <c r="E13" s="86">
        <v>0</v>
      </c>
      <c r="F13" s="86"/>
      <c r="G13" s="86"/>
      <c r="H13" s="65">
        <v>2613.0437446167311</v>
      </c>
    </row>
    <row r="14" spans="1:13" ht="15.75" thickBot="1" x14ac:dyDescent="0.3">
      <c r="A14" s="33" t="s">
        <v>756</v>
      </c>
      <c r="B14" s="81">
        <v>11.111111111111111</v>
      </c>
      <c r="C14" s="27">
        <v>9</v>
      </c>
      <c r="D14" s="85">
        <v>0</v>
      </c>
      <c r="E14" s="85">
        <v>22.222222222222221</v>
      </c>
      <c r="F14" s="85">
        <f>B14-D14</f>
        <v>11.111111111111111</v>
      </c>
      <c r="G14" s="85">
        <f>E14-B14</f>
        <v>11.111111111111111</v>
      </c>
      <c r="H14" s="64">
        <v>2937.1909448863121</v>
      </c>
    </row>
    <row r="15" spans="1:13" ht="15" customHeight="1" x14ac:dyDescent="0.25">
      <c r="A15" s="116" t="s">
        <v>908</v>
      </c>
      <c r="B15" s="141"/>
      <c r="C15" s="128"/>
      <c r="D15" s="137"/>
      <c r="E15" s="137"/>
      <c r="F15" s="137"/>
      <c r="G15" s="137"/>
      <c r="H15" s="135"/>
    </row>
    <row r="16" spans="1:13" ht="15.75" thickBot="1" x14ac:dyDescent="0.3">
      <c r="A16" s="127"/>
      <c r="B16" s="142"/>
      <c r="C16" s="143"/>
      <c r="D16" s="138"/>
      <c r="E16" s="138"/>
      <c r="F16" s="138"/>
      <c r="G16" s="138"/>
      <c r="H16" s="136"/>
    </row>
    <row r="17" spans="1:8" x14ac:dyDescent="0.25">
      <c r="A17" s="42" t="s">
        <v>551</v>
      </c>
      <c r="B17" s="83">
        <v>6.8965517241379306</v>
      </c>
      <c r="C17" s="43">
        <v>29</v>
      </c>
      <c r="D17" s="87">
        <v>0</v>
      </c>
      <c r="E17" s="87">
        <v>13.793103448275861</v>
      </c>
      <c r="F17" s="87">
        <f>B17-D17</f>
        <v>6.8965517241379306</v>
      </c>
      <c r="G17" s="87">
        <f>E17-B17</f>
        <v>6.8965517241379306</v>
      </c>
      <c r="H17" s="66">
        <v>1239.7536429038767</v>
      </c>
    </row>
    <row r="18" spans="1:8" x14ac:dyDescent="0.25">
      <c r="A18" s="33" t="s">
        <v>561</v>
      </c>
      <c r="B18" s="81">
        <v>0</v>
      </c>
      <c r="C18" s="27">
        <v>9</v>
      </c>
      <c r="D18" s="85">
        <v>0</v>
      </c>
      <c r="E18" s="85">
        <v>15</v>
      </c>
      <c r="F18" s="88">
        <v>0</v>
      </c>
      <c r="G18" s="88">
        <v>0.15</v>
      </c>
      <c r="H18" s="64">
        <v>1225.0068328219133</v>
      </c>
    </row>
    <row r="19" spans="1:8" x14ac:dyDescent="0.25">
      <c r="A19" s="33" t="s">
        <v>484</v>
      </c>
      <c r="B19" s="81">
        <v>13.333333333333334</v>
      </c>
      <c r="C19" s="27">
        <v>45</v>
      </c>
      <c r="D19" s="85">
        <v>6.666666666666667</v>
      </c>
      <c r="E19" s="85">
        <v>20</v>
      </c>
      <c r="F19" s="85">
        <f t="shared" ref="F19:F24" si="2">B19-D19</f>
        <v>6.666666666666667</v>
      </c>
      <c r="G19" s="85">
        <f t="shared" ref="G19:G24" si="3">E19-B19</f>
        <v>6.6666666666666661</v>
      </c>
      <c r="H19" s="64">
        <v>1900.6580463738962</v>
      </c>
    </row>
    <row r="20" spans="1:8" x14ac:dyDescent="0.25">
      <c r="A20" s="33" t="s">
        <v>148</v>
      </c>
      <c r="B20" s="81">
        <v>10</v>
      </c>
      <c r="C20" s="27">
        <v>10</v>
      </c>
      <c r="D20" s="85">
        <v>0</v>
      </c>
      <c r="E20" s="85">
        <v>20</v>
      </c>
      <c r="F20" s="85">
        <f t="shared" si="2"/>
        <v>10</v>
      </c>
      <c r="G20" s="85">
        <f t="shared" si="3"/>
        <v>10</v>
      </c>
      <c r="H20" s="64">
        <v>2619.053276788668</v>
      </c>
    </row>
    <row r="21" spans="1:8" x14ac:dyDescent="0.25">
      <c r="A21" s="33" t="s">
        <v>205</v>
      </c>
      <c r="B21" s="81">
        <v>26.315789473684209</v>
      </c>
      <c r="C21" s="27">
        <v>38</v>
      </c>
      <c r="D21" s="85">
        <v>18.421052631578945</v>
      </c>
      <c r="E21" s="85">
        <v>34.210526315789473</v>
      </c>
      <c r="F21" s="85">
        <f t="shared" si="2"/>
        <v>7.8947368421052637</v>
      </c>
      <c r="G21" s="85">
        <f t="shared" si="3"/>
        <v>7.8947368421052637</v>
      </c>
      <c r="H21" s="64">
        <v>2593.6594419799917</v>
      </c>
    </row>
    <row r="22" spans="1:8" x14ac:dyDescent="0.25">
      <c r="A22" s="33" t="s">
        <v>247</v>
      </c>
      <c r="B22" s="81">
        <v>10</v>
      </c>
      <c r="C22" s="27">
        <v>30</v>
      </c>
      <c r="D22" s="85">
        <v>3.3333333333333335</v>
      </c>
      <c r="E22" s="85">
        <v>16.666666666666664</v>
      </c>
      <c r="F22" s="85">
        <f t="shared" si="2"/>
        <v>6.6666666666666661</v>
      </c>
      <c r="G22" s="85">
        <f t="shared" si="3"/>
        <v>6.6666666666666643</v>
      </c>
      <c r="H22" s="64">
        <v>2594.3825342270998</v>
      </c>
    </row>
    <row r="23" spans="1:8" x14ac:dyDescent="0.25">
      <c r="A23" s="33" t="s">
        <v>279</v>
      </c>
      <c r="B23" s="81">
        <v>14.285714285714285</v>
      </c>
      <c r="C23" s="27">
        <v>14</v>
      </c>
      <c r="D23" s="85">
        <v>0</v>
      </c>
      <c r="E23" s="85">
        <v>28.571428571428569</v>
      </c>
      <c r="F23" s="85">
        <f t="shared" si="2"/>
        <v>14.285714285714285</v>
      </c>
      <c r="G23" s="85">
        <f t="shared" si="3"/>
        <v>14.285714285714285</v>
      </c>
      <c r="H23" s="64">
        <v>2651.5943662702234</v>
      </c>
    </row>
    <row r="24" spans="1:8" x14ac:dyDescent="0.25">
      <c r="A24" s="33" t="s">
        <v>303</v>
      </c>
      <c r="B24" s="81">
        <v>17.647058823529413</v>
      </c>
      <c r="C24" s="27">
        <v>17</v>
      </c>
      <c r="D24" s="85">
        <v>5.8823529411764701</v>
      </c>
      <c r="E24" s="85">
        <v>29.411764705882355</v>
      </c>
      <c r="F24" s="85">
        <f t="shared" si="2"/>
        <v>11.764705882352942</v>
      </c>
      <c r="G24" s="85">
        <f t="shared" si="3"/>
        <v>11.764705882352942</v>
      </c>
      <c r="H24" s="64">
        <v>2670.3432515300456</v>
      </c>
    </row>
    <row r="25" spans="1:8" s="6" customFormat="1" x14ac:dyDescent="0.25">
      <c r="A25" s="48" t="s">
        <v>62</v>
      </c>
      <c r="B25" s="82">
        <v>0</v>
      </c>
      <c r="C25" s="49">
        <v>3</v>
      </c>
      <c r="D25" s="86"/>
      <c r="E25" s="86"/>
      <c r="F25" s="86"/>
      <c r="G25" s="86"/>
      <c r="H25" s="65">
        <v>3230.4386881166097</v>
      </c>
    </row>
    <row r="26" spans="1:8" x14ac:dyDescent="0.25">
      <c r="A26" s="33" t="s">
        <v>52</v>
      </c>
      <c r="B26" s="81">
        <v>6.8965517241379306</v>
      </c>
      <c r="C26" s="27">
        <v>29</v>
      </c>
      <c r="D26" s="85">
        <v>0</v>
      </c>
      <c r="E26" s="85">
        <v>13.793103448275861</v>
      </c>
      <c r="F26" s="85">
        <f>B26-D26</f>
        <v>6.8965517241379306</v>
      </c>
      <c r="G26" s="85">
        <f>E26-B26</f>
        <v>6.8965517241379306</v>
      </c>
      <c r="H26" s="64">
        <v>2923.4830264313391</v>
      </c>
    </row>
    <row r="27" spans="1:8" s="6" customFormat="1" x14ac:dyDescent="0.25">
      <c r="A27" s="48" t="s">
        <v>630</v>
      </c>
      <c r="B27" s="82">
        <v>42.857142857142854</v>
      </c>
      <c r="C27" s="49">
        <v>7</v>
      </c>
      <c r="D27" s="86"/>
      <c r="E27" s="86"/>
      <c r="F27" s="86"/>
      <c r="G27" s="86"/>
      <c r="H27" s="65">
        <v>2944.3483210543181</v>
      </c>
    </row>
    <row r="28" spans="1:8" s="6" customFormat="1" x14ac:dyDescent="0.25">
      <c r="A28" s="48" t="s">
        <v>641</v>
      </c>
      <c r="B28" s="82">
        <v>33.333333333333329</v>
      </c>
      <c r="C28" s="49">
        <v>3</v>
      </c>
      <c r="D28" s="86"/>
      <c r="E28" s="86"/>
      <c r="F28" s="86"/>
      <c r="G28" s="86"/>
      <c r="H28" s="65">
        <v>2971.9993801468154</v>
      </c>
    </row>
    <row r="29" spans="1:8" s="6" customFormat="1" x14ac:dyDescent="0.25">
      <c r="A29" s="48" t="s">
        <v>583</v>
      </c>
      <c r="B29" s="82">
        <v>0</v>
      </c>
      <c r="C29" s="49">
        <v>7</v>
      </c>
      <c r="D29" s="86"/>
      <c r="E29" s="86"/>
      <c r="F29" s="86"/>
      <c r="G29" s="86"/>
      <c r="H29" s="65">
        <v>3382.4147559594967</v>
      </c>
    </row>
    <row r="30" spans="1:8" s="6" customFormat="1" x14ac:dyDescent="0.25">
      <c r="A30" s="48" t="s">
        <v>504</v>
      </c>
      <c r="B30" s="82">
        <v>0</v>
      </c>
      <c r="C30" s="49">
        <v>3</v>
      </c>
      <c r="D30" s="86"/>
      <c r="E30" s="86"/>
      <c r="F30" s="86"/>
      <c r="G30" s="86"/>
      <c r="H30" s="65">
        <v>3934.7114023934855</v>
      </c>
    </row>
    <row r="31" spans="1:8" s="6" customFormat="1" ht="15.75" thickBot="1" x14ac:dyDescent="0.3">
      <c r="A31" s="52" t="s">
        <v>512</v>
      </c>
      <c r="B31" s="84">
        <v>0</v>
      </c>
      <c r="C31" s="50">
        <v>6</v>
      </c>
      <c r="D31" s="89"/>
      <c r="E31" s="89"/>
      <c r="F31" s="89"/>
      <c r="G31" s="89"/>
      <c r="H31" s="67">
        <v>3819.6652871475249</v>
      </c>
    </row>
  </sheetData>
  <mergeCells count="16">
    <mergeCell ref="A2:A3"/>
    <mergeCell ref="B2:B3"/>
    <mergeCell ref="C2:C3"/>
    <mergeCell ref="A15:A16"/>
    <mergeCell ref="B15:B16"/>
    <mergeCell ref="C15:C16"/>
    <mergeCell ref="H2:H3"/>
    <mergeCell ref="D2:D3"/>
    <mergeCell ref="E2:E3"/>
    <mergeCell ref="F2:F3"/>
    <mergeCell ref="G2:G3"/>
    <mergeCell ref="H15:H16"/>
    <mergeCell ref="D15:D16"/>
    <mergeCell ref="E15:E16"/>
    <mergeCell ref="F15:F16"/>
    <mergeCell ref="G15:G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90" zoomScaleNormal="90" workbookViewId="0">
      <selection activeCell="A2" sqref="A2"/>
    </sheetView>
  </sheetViews>
  <sheetFormatPr baseColWidth="10" defaultRowHeight="15" x14ac:dyDescent="0.25"/>
  <cols>
    <col min="3" max="3" width="11.7109375" bestFit="1" customWidth="1"/>
    <col min="5" max="5" width="11.140625" customWidth="1"/>
    <col min="6" max="6" width="36.140625" customWidth="1"/>
  </cols>
  <sheetData>
    <row r="1" spans="1:6" ht="15.75" thickBot="1" x14ac:dyDescent="0.3">
      <c r="A1" t="s">
        <v>1042</v>
      </c>
      <c r="F1" s="91"/>
    </row>
    <row r="2" spans="1:6" ht="47.25" customHeight="1" thickBot="1" x14ac:dyDescent="0.3">
      <c r="A2" s="106" t="s">
        <v>1007</v>
      </c>
      <c r="B2" s="105" t="s">
        <v>863</v>
      </c>
      <c r="C2" s="107" t="s">
        <v>1008</v>
      </c>
      <c r="D2" s="105" t="s">
        <v>1009</v>
      </c>
      <c r="E2" s="105" t="s">
        <v>1010</v>
      </c>
      <c r="F2" s="104" t="s">
        <v>1037</v>
      </c>
    </row>
    <row r="3" spans="1:6" x14ac:dyDescent="0.25">
      <c r="A3" s="51" t="s">
        <v>762</v>
      </c>
      <c r="B3" s="98" t="s">
        <v>778</v>
      </c>
      <c r="C3" s="99" t="s">
        <v>92</v>
      </c>
      <c r="D3" s="108">
        <v>7400</v>
      </c>
      <c r="E3" s="100" t="s">
        <v>1012</v>
      </c>
      <c r="F3" s="45" t="s">
        <v>1013</v>
      </c>
    </row>
    <row r="4" spans="1:6" x14ac:dyDescent="0.25">
      <c r="A4" s="28" t="s">
        <v>763</v>
      </c>
      <c r="B4" s="94" t="s">
        <v>778</v>
      </c>
      <c r="C4" s="97" t="s">
        <v>92</v>
      </c>
      <c r="D4" s="109">
        <v>7400</v>
      </c>
      <c r="E4" s="95" t="s">
        <v>1014</v>
      </c>
      <c r="F4" s="29" t="s">
        <v>1015</v>
      </c>
    </row>
    <row r="5" spans="1:6" x14ac:dyDescent="0.25">
      <c r="A5" s="28" t="s">
        <v>764</v>
      </c>
      <c r="B5" s="94" t="s">
        <v>778</v>
      </c>
      <c r="C5" s="97" t="s">
        <v>92</v>
      </c>
      <c r="D5" s="109">
        <v>7400</v>
      </c>
      <c r="E5" s="95" t="s">
        <v>1014</v>
      </c>
      <c r="F5" s="29" t="s">
        <v>1015</v>
      </c>
    </row>
    <row r="6" spans="1:6" x14ac:dyDescent="0.25">
      <c r="A6" s="28" t="s">
        <v>767</v>
      </c>
      <c r="B6" s="94" t="s">
        <v>778</v>
      </c>
      <c r="C6" s="97" t="s">
        <v>92</v>
      </c>
      <c r="D6" s="109">
        <v>6975</v>
      </c>
      <c r="E6" s="95" t="s">
        <v>1016</v>
      </c>
      <c r="F6" s="29" t="s">
        <v>1017</v>
      </c>
    </row>
    <row r="7" spans="1:6" x14ac:dyDescent="0.25">
      <c r="A7" s="28" t="s">
        <v>768</v>
      </c>
      <c r="B7" s="94" t="s">
        <v>778</v>
      </c>
      <c r="C7" s="97" t="s">
        <v>92</v>
      </c>
      <c r="D7" s="109">
        <v>6975</v>
      </c>
      <c r="E7" s="95" t="s">
        <v>1016</v>
      </c>
      <c r="F7" s="29" t="s">
        <v>1017</v>
      </c>
    </row>
    <row r="8" spans="1:6" x14ac:dyDescent="0.25">
      <c r="A8" s="28" t="s">
        <v>769</v>
      </c>
      <c r="B8" s="94" t="s">
        <v>778</v>
      </c>
      <c r="C8" s="97" t="s">
        <v>92</v>
      </c>
      <c r="D8" s="109">
        <v>6975</v>
      </c>
      <c r="E8" s="95" t="s">
        <v>1016</v>
      </c>
      <c r="F8" s="29" t="s">
        <v>1017</v>
      </c>
    </row>
    <row r="9" spans="1:6" x14ac:dyDescent="0.25">
      <c r="A9" s="28" t="s">
        <v>786</v>
      </c>
      <c r="B9" s="94" t="s">
        <v>859</v>
      </c>
      <c r="C9" s="97" t="s">
        <v>350</v>
      </c>
      <c r="D9" s="109">
        <v>6121</v>
      </c>
      <c r="E9" s="95" t="s">
        <v>1012</v>
      </c>
      <c r="F9" s="29" t="s">
        <v>1013</v>
      </c>
    </row>
    <row r="10" spans="1:6" x14ac:dyDescent="0.25">
      <c r="A10" s="28" t="s">
        <v>817</v>
      </c>
      <c r="B10" s="94" t="s">
        <v>859</v>
      </c>
      <c r="C10" s="97" t="s">
        <v>815</v>
      </c>
      <c r="D10" s="109">
        <v>6300</v>
      </c>
      <c r="E10" s="95" t="s">
        <v>1012</v>
      </c>
      <c r="F10" s="29" t="s">
        <v>1013</v>
      </c>
    </row>
    <row r="11" spans="1:6" x14ac:dyDescent="0.25">
      <c r="A11" s="28" t="s">
        <v>820</v>
      </c>
      <c r="B11" s="94" t="s">
        <v>859</v>
      </c>
      <c r="C11" s="97" t="s">
        <v>819</v>
      </c>
      <c r="D11" s="109">
        <v>6300</v>
      </c>
      <c r="E11" s="95" t="s">
        <v>1018</v>
      </c>
      <c r="F11" s="29" t="s">
        <v>1019</v>
      </c>
    </row>
    <row r="12" spans="1:6" x14ac:dyDescent="0.25">
      <c r="A12" s="28" t="s">
        <v>823</v>
      </c>
      <c r="B12" s="94" t="s">
        <v>859</v>
      </c>
      <c r="C12" s="97" t="s">
        <v>350</v>
      </c>
      <c r="D12" s="109">
        <v>6000</v>
      </c>
      <c r="E12" s="95" t="s">
        <v>1012</v>
      </c>
      <c r="F12" s="29" t="s">
        <v>1013</v>
      </c>
    </row>
    <row r="13" spans="1:6" x14ac:dyDescent="0.25">
      <c r="A13" s="28" t="s">
        <v>825</v>
      </c>
      <c r="B13" s="94" t="s">
        <v>859</v>
      </c>
      <c r="C13" s="97" t="s">
        <v>350</v>
      </c>
      <c r="D13" s="109">
        <v>6300</v>
      </c>
      <c r="E13" s="95" t="s">
        <v>1012</v>
      </c>
      <c r="F13" s="29" t="s">
        <v>1013</v>
      </c>
    </row>
    <row r="14" spans="1:6" x14ac:dyDescent="0.25">
      <c r="A14" s="28" t="s">
        <v>828</v>
      </c>
      <c r="B14" s="94" t="s">
        <v>859</v>
      </c>
      <c r="C14" s="97" t="s">
        <v>827</v>
      </c>
      <c r="D14" s="109">
        <v>6300</v>
      </c>
      <c r="E14" s="95" t="s">
        <v>1012</v>
      </c>
      <c r="F14" s="29" t="s">
        <v>1013</v>
      </c>
    </row>
    <row r="15" spans="1:6" x14ac:dyDescent="0.25">
      <c r="A15" s="28" t="s">
        <v>831</v>
      </c>
      <c r="B15" s="94" t="s">
        <v>859</v>
      </c>
      <c r="C15" s="97" t="s">
        <v>830</v>
      </c>
      <c r="D15" s="109">
        <v>6300</v>
      </c>
      <c r="E15" s="95" t="s">
        <v>1012</v>
      </c>
      <c r="F15" s="29" t="s">
        <v>1013</v>
      </c>
    </row>
    <row r="16" spans="1:6" x14ac:dyDescent="0.25">
      <c r="A16" s="28" t="s">
        <v>833</v>
      </c>
      <c r="B16" s="94" t="s">
        <v>859</v>
      </c>
      <c r="C16" s="97" t="s">
        <v>830</v>
      </c>
      <c r="D16" s="109">
        <v>6000</v>
      </c>
      <c r="E16" s="95" t="s">
        <v>1012</v>
      </c>
      <c r="F16" s="29" t="s">
        <v>1013</v>
      </c>
    </row>
    <row r="17" spans="1:6" x14ac:dyDescent="0.25">
      <c r="A17" s="28" t="s">
        <v>836</v>
      </c>
      <c r="B17" s="94" t="s">
        <v>859</v>
      </c>
      <c r="C17" s="97" t="s">
        <v>835</v>
      </c>
      <c r="D17" s="109">
        <v>6300</v>
      </c>
      <c r="E17" s="95" t="s">
        <v>1020</v>
      </c>
      <c r="F17" s="29" t="s">
        <v>1021</v>
      </c>
    </row>
    <row r="18" spans="1:6" x14ac:dyDescent="0.25">
      <c r="A18" s="28" t="s">
        <v>840</v>
      </c>
      <c r="B18" s="94" t="s">
        <v>859</v>
      </c>
      <c r="C18" s="97" t="s">
        <v>838</v>
      </c>
      <c r="D18" s="109">
        <v>6300</v>
      </c>
      <c r="E18" s="95" t="s">
        <v>1012</v>
      </c>
      <c r="F18" s="29" t="s">
        <v>1013</v>
      </c>
    </row>
    <row r="19" spans="1:6" x14ac:dyDescent="0.25">
      <c r="A19" s="28" t="s">
        <v>686</v>
      </c>
      <c r="B19" s="94" t="s">
        <v>738</v>
      </c>
      <c r="C19" s="97" t="s">
        <v>92</v>
      </c>
      <c r="D19" s="109">
        <v>5700</v>
      </c>
      <c r="E19" s="95" t="s">
        <v>1022</v>
      </c>
      <c r="F19" s="29" t="s">
        <v>1023</v>
      </c>
    </row>
    <row r="20" spans="1:6" x14ac:dyDescent="0.25">
      <c r="A20" s="28" t="s">
        <v>694</v>
      </c>
      <c r="B20" s="94" t="s">
        <v>738</v>
      </c>
      <c r="C20" s="97" t="s">
        <v>30</v>
      </c>
      <c r="D20" s="109">
        <v>5700</v>
      </c>
      <c r="E20" s="95" t="s">
        <v>1012</v>
      </c>
      <c r="F20" s="29" t="s">
        <v>1013</v>
      </c>
    </row>
    <row r="21" spans="1:6" x14ac:dyDescent="0.25">
      <c r="A21" s="28" t="s">
        <v>695</v>
      </c>
      <c r="B21" s="94" t="s">
        <v>738</v>
      </c>
      <c r="C21" s="97" t="s">
        <v>30</v>
      </c>
      <c r="D21" s="109">
        <v>5700</v>
      </c>
      <c r="E21" s="95" t="s">
        <v>1020</v>
      </c>
      <c r="F21" s="29" t="s">
        <v>1021</v>
      </c>
    </row>
    <row r="22" spans="1:6" x14ac:dyDescent="0.25">
      <c r="A22" s="28" t="s">
        <v>705</v>
      </c>
      <c r="B22" s="94" t="s">
        <v>738</v>
      </c>
      <c r="C22" s="97" t="s">
        <v>92</v>
      </c>
      <c r="D22" s="109">
        <v>5735</v>
      </c>
      <c r="E22" s="95" t="s">
        <v>1024</v>
      </c>
      <c r="F22" s="29" t="s">
        <v>1025</v>
      </c>
    </row>
    <row r="23" spans="1:6" x14ac:dyDescent="0.25">
      <c r="A23" s="28" t="s">
        <v>706</v>
      </c>
      <c r="B23" s="94" t="s">
        <v>738</v>
      </c>
      <c r="C23" s="97" t="s">
        <v>92</v>
      </c>
      <c r="D23" s="109">
        <v>5595</v>
      </c>
      <c r="E23" s="95" t="s">
        <v>1012</v>
      </c>
      <c r="F23" s="29" t="s">
        <v>1013</v>
      </c>
    </row>
    <row r="24" spans="1:6" x14ac:dyDescent="0.25">
      <c r="A24" s="28" t="s">
        <v>707</v>
      </c>
      <c r="B24" s="94" t="s">
        <v>738</v>
      </c>
      <c r="C24" s="97" t="s">
        <v>92</v>
      </c>
      <c r="D24" s="109">
        <v>5700</v>
      </c>
      <c r="E24" s="95" t="s">
        <v>1012</v>
      </c>
      <c r="F24" s="29" t="s">
        <v>1013</v>
      </c>
    </row>
    <row r="25" spans="1:6" x14ac:dyDescent="0.25">
      <c r="A25" s="28" t="s">
        <v>709</v>
      </c>
      <c r="B25" s="94" t="s">
        <v>738</v>
      </c>
      <c r="C25" s="97" t="s">
        <v>92</v>
      </c>
      <c r="D25" s="109">
        <v>5700</v>
      </c>
      <c r="E25" s="95" t="s">
        <v>1026</v>
      </c>
      <c r="F25" s="29" t="s">
        <v>1027</v>
      </c>
    </row>
    <row r="26" spans="1:6" x14ac:dyDescent="0.25">
      <c r="A26" s="28" t="s">
        <v>710</v>
      </c>
      <c r="B26" s="94" t="s">
        <v>738</v>
      </c>
      <c r="C26" s="97" t="s">
        <v>224</v>
      </c>
      <c r="D26" s="109">
        <v>5700</v>
      </c>
      <c r="E26" s="95" t="s">
        <v>1012</v>
      </c>
      <c r="F26" s="29" t="s">
        <v>1013</v>
      </c>
    </row>
    <row r="27" spans="1:6" x14ac:dyDescent="0.25">
      <c r="A27" s="28" t="s">
        <v>711</v>
      </c>
      <c r="B27" s="94" t="s">
        <v>738</v>
      </c>
      <c r="C27" s="97" t="s">
        <v>224</v>
      </c>
      <c r="D27" s="109">
        <v>5700</v>
      </c>
      <c r="E27" s="95" t="s">
        <v>1012</v>
      </c>
      <c r="F27" s="29" t="s">
        <v>1013</v>
      </c>
    </row>
    <row r="28" spans="1:6" x14ac:dyDescent="0.25">
      <c r="A28" s="28" t="s">
        <v>712</v>
      </c>
      <c r="B28" s="94" t="s">
        <v>738</v>
      </c>
      <c r="C28" s="97" t="s">
        <v>30</v>
      </c>
      <c r="D28" s="109">
        <v>5700</v>
      </c>
      <c r="E28" s="95" t="s">
        <v>1020</v>
      </c>
      <c r="F28" s="29" t="s">
        <v>1021</v>
      </c>
    </row>
    <row r="29" spans="1:6" x14ac:dyDescent="0.25">
      <c r="A29" s="28" t="s">
        <v>713</v>
      </c>
      <c r="B29" s="94" t="s">
        <v>738</v>
      </c>
      <c r="C29" s="97" t="s">
        <v>30</v>
      </c>
      <c r="D29" s="109">
        <v>5700</v>
      </c>
      <c r="E29" s="95" t="s">
        <v>1020</v>
      </c>
      <c r="F29" s="29" t="s">
        <v>1021</v>
      </c>
    </row>
    <row r="30" spans="1:6" x14ac:dyDescent="0.25">
      <c r="A30" s="28" t="s">
        <v>714</v>
      </c>
      <c r="B30" s="94" t="s">
        <v>738</v>
      </c>
      <c r="C30" s="97" t="s">
        <v>30</v>
      </c>
      <c r="D30" s="109">
        <v>5700</v>
      </c>
      <c r="E30" s="95" t="s">
        <v>1012</v>
      </c>
      <c r="F30" s="29" t="s">
        <v>1013</v>
      </c>
    </row>
    <row r="31" spans="1:6" x14ac:dyDescent="0.25">
      <c r="A31" s="28" t="s">
        <v>93</v>
      </c>
      <c r="B31" s="94" t="s">
        <v>128</v>
      </c>
      <c r="C31" s="97" t="s">
        <v>92</v>
      </c>
      <c r="D31" s="109">
        <v>5030</v>
      </c>
      <c r="E31" s="95" t="s">
        <v>1012</v>
      </c>
      <c r="F31" s="29" t="s">
        <v>1013</v>
      </c>
    </row>
    <row r="32" spans="1:6" x14ac:dyDescent="0.25">
      <c r="A32" s="28" t="s">
        <v>94</v>
      </c>
      <c r="B32" s="94" t="s">
        <v>128</v>
      </c>
      <c r="C32" s="97" t="s">
        <v>30</v>
      </c>
      <c r="D32" s="109">
        <v>5137.5</v>
      </c>
      <c r="E32" s="95" t="s">
        <v>1012</v>
      </c>
      <c r="F32" s="29" t="s">
        <v>1013</v>
      </c>
    </row>
    <row r="33" spans="1:6" x14ac:dyDescent="0.25">
      <c r="A33" s="28" t="s">
        <v>95</v>
      </c>
      <c r="B33" s="94" t="s">
        <v>128</v>
      </c>
      <c r="C33" s="97" t="s">
        <v>30</v>
      </c>
      <c r="D33" s="109">
        <v>5137.5</v>
      </c>
      <c r="E33" s="95" t="s">
        <v>156</v>
      </c>
      <c r="F33" s="29" t="s">
        <v>1028</v>
      </c>
    </row>
    <row r="34" spans="1:6" x14ac:dyDescent="0.25">
      <c r="A34" s="28" t="s">
        <v>96</v>
      </c>
      <c r="B34" s="94" t="s">
        <v>128</v>
      </c>
      <c r="C34" s="97" t="s">
        <v>30</v>
      </c>
      <c r="D34" s="109">
        <v>5137.5</v>
      </c>
      <c r="E34" s="95" t="s">
        <v>1012</v>
      </c>
      <c r="F34" s="29" t="s">
        <v>1013</v>
      </c>
    </row>
    <row r="35" spans="1:6" x14ac:dyDescent="0.25">
      <c r="A35" s="28" t="s">
        <v>98</v>
      </c>
      <c r="B35" s="94" t="s">
        <v>128</v>
      </c>
      <c r="C35" s="97" t="s">
        <v>97</v>
      </c>
      <c r="D35" s="109">
        <v>5137.5</v>
      </c>
      <c r="E35" s="95" t="s">
        <v>1029</v>
      </c>
      <c r="F35" s="29" t="s">
        <v>1030</v>
      </c>
    </row>
    <row r="36" spans="1:6" x14ac:dyDescent="0.25">
      <c r="A36" s="28" t="s">
        <v>100</v>
      </c>
      <c r="B36" s="94" t="s">
        <v>128</v>
      </c>
      <c r="C36" s="97" t="s">
        <v>99</v>
      </c>
      <c r="D36" s="109">
        <v>5137.5</v>
      </c>
      <c r="E36" s="95" t="s">
        <v>1012</v>
      </c>
      <c r="F36" s="29" t="s">
        <v>1013</v>
      </c>
    </row>
    <row r="37" spans="1:6" x14ac:dyDescent="0.25">
      <c r="A37" s="28" t="s">
        <v>126</v>
      </c>
      <c r="B37" s="94" t="s">
        <v>128</v>
      </c>
      <c r="C37" s="97" t="s">
        <v>92</v>
      </c>
      <c r="D37" s="109">
        <v>5137.5</v>
      </c>
      <c r="E37" s="95" t="s">
        <v>1012</v>
      </c>
      <c r="F37" s="29" t="s">
        <v>1013</v>
      </c>
    </row>
    <row r="38" spans="1:6" x14ac:dyDescent="0.25">
      <c r="A38" s="28" t="s">
        <v>127</v>
      </c>
      <c r="B38" s="94" t="s">
        <v>128</v>
      </c>
      <c r="C38" s="97" t="s">
        <v>92</v>
      </c>
      <c r="D38" s="109">
        <v>5137.5</v>
      </c>
      <c r="E38" s="95" t="s">
        <v>1031</v>
      </c>
      <c r="F38" s="29" t="s">
        <v>1032</v>
      </c>
    </row>
    <row r="39" spans="1:6" x14ac:dyDescent="0.25">
      <c r="A39" s="28" t="s">
        <v>313</v>
      </c>
      <c r="B39" s="94" t="s">
        <v>385</v>
      </c>
      <c r="C39" s="97" t="s">
        <v>92</v>
      </c>
      <c r="D39" s="109">
        <v>5137.5</v>
      </c>
      <c r="E39" s="95" t="s">
        <v>1012</v>
      </c>
      <c r="F39" s="29" t="s">
        <v>1013</v>
      </c>
    </row>
    <row r="40" spans="1:6" x14ac:dyDescent="0.25">
      <c r="A40" s="28" t="s">
        <v>314</v>
      </c>
      <c r="B40" s="94" t="s">
        <v>385</v>
      </c>
      <c r="C40" s="97" t="s">
        <v>92</v>
      </c>
      <c r="D40" s="109">
        <v>5075</v>
      </c>
      <c r="E40" s="95" t="s">
        <v>1012</v>
      </c>
      <c r="F40" s="29" t="s">
        <v>1013</v>
      </c>
    </row>
    <row r="41" spans="1:6" x14ac:dyDescent="0.25">
      <c r="A41" s="28" t="s">
        <v>315</v>
      </c>
      <c r="B41" s="94" t="s">
        <v>385</v>
      </c>
      <c r="C41" s="97" t="s">
        <v>92</v>
      </c>
      <c r="D41" s="109">
        <v>4982</v>
      </c>
      <c r="E41" s="96" t="s">
        <v>1033</v>
      </c>
      <c r="F41" s="29" t="s">
        <v>1034</v>
      </c>
    </row>
    <row r="42" spans="1:6" x14ac:dyDescent="0.25">
      <c r="A42" s="28" t="s">
        <v>316</v>
      </c>
      <c r="B42" s="94" t="s">
        <v>385</v>
      </c>
      <c r="C42" s="97" t="s">
        <v>30</v>
      </c>
      <c r="D42" s="109">
        <v>5137.5</v>
      </c>
      <c r="E42" s="95" t="s">
        <v>1012</v>
      </c>
      <c r="F42" s="29" t="s">
        <v>1013</v>
      </c>
    </row>
    <row r="43" spans="1:6" x14ac:dyDescent="0.25">
      <c r="A43" s="28" t="s">
        <v>343</v>
      </c>
      <c r="B43" s="94" t="s">
        <v>385</v>
      </c>
      <c r="C43" s="97" t="s">
        <v>92</v>
      </c>
      <c r="D43" s="109">
        <v>5137.5</v>
      </c>
      <c r="E43" s="95" t="s">
        <v>1012</v>
      </c>
      <c r="F43" s="29" t="s">
        <v>1013</v>
      </c>
    </row>
    <row r="44" spans="1:6" x14ac:dyDescent="0.25">
      <c r="A44" s="28" t="s">
        <v>344</v>
      </c>
      <c r="B44" s="94" t="s">
        <v>385</v>
      </c>
      <c r="C44" s="97" t="s">
        <v>92</v>
      </c>
      <c r="D44" s="109">
        <v>5137.5</v>
      </c>
      <c r="E44" s="95" t="s">
        <v>1012</v>
      </c>
      <c r="F44" s="29" t="s">
        <v>1013</v>
      </c>
    </row>
    <row r="45" spans="1:6" x14ac:dyDescent="0.25">
      <c r="A45" s="28" t="s">
        <v>345</v>
      </c>
      <c r="B45" s="94" t="s">
        <v>385</v>
      </c>
      <c r="C45" s="97" t="s">
        <v>92</v>
      </c>
      <c r="D45" s="109">
        <v>5122</v>
      </c>
      <c r="E45" s="95" t="s">
        <v>1031</v>
      </c>
      <c r="F45" s="29" t="s">
        <v>1032</v>
      </c>
    </row>
    <row r="46" spans="1:6" x14ac:dyDescent="0.25">
      <c r="A46" s="28" t="s">
        <v>346</v>
      </c>
      <c r="B46" s="94" t="s">
        <v>385</v>
      </c>
      <c r="C46" s="97" t="s">
        <v>30</v>
      </c>
      <c r="D46" s="109">
        <v>5137.5</v>
      </c>
      <c r="E46" s="95" t="s">
        <v>1012</v>
      </c>
      <c r="F46" s="29" t="s">
        <v>1013</v>
      </c>
    </row>
    <row r="47" spans="1:6" x14ac:dyDescent="0.25">
      <c r="A47" s="28" t="s">
        <v>347</v>
      </c>
      <c r="B47" s="94" t="s">
        <v>385</v>
      </c>
      <c r="C47" s="97" t="s">
        <v>30</v>
      </c>
      <c r="D47" s="109">
        <v>5137.5</v>
      </c>
      <c r="E47" s="95" t="s">
        <v>1012</v>
      </c>
      <c r="F47" s="29" t="s">
        <v>1013</v>
      </c>
    </row>
    <row r="48" spans="1:6" x14ac:dyDescent="0.25">
      <c r="A48" s="28" t="s">
        <v>348</v>
      </c>
      <c r="B48" s="94" t="s">
        <v>385</v>
      </c>
      <c r="C48" s="97" t="s">
        <v>30</v>
      </c>
      <c r="D48" s="109">
        <v>5129</v>
      </c>
      <c r="E48" s="95" t="s">
        <v>1012</v>
      </c>
      <c r="F48" s="29" t="s">
        <v>1013</v>
      </c>
    </row>
    <row r="49" spans="1:6" x14ac:dyDescent="0.25">
      <c r="A49" s="28" t="s">
        <v>351</v>
      </c>
      <c r="B49" s="94" t="s">
        <v>385</v>
      </c>
      <c r="C49" s="97" t="s">
        <v>350</v>
      </c>
      <c r="D49" s="109">
        <v>5137.5</v>
      </c>
      <c r="E49" s="95" t="s">
        <v>1012</v>
      </c>
      <c r="F49" s="29" t="s">
        <v>1013</v>
      </c>
    </row>
    <row r="50" spans="1:6" x14ac:dyDescent="0.25">
      <c r="A50" s="28" t="s">
        <v>588</v>
      </c>
      <c r="B50" s="94" t="s">
        <v>620</v>
      </c>
      <c r="C50" s="97" t="s">
        <v>92</v>
      </c>
      <c r="D50" s="109">
        <v>5390</v>
      </c>
      <c r="E50" s="95" t="s">
        <v>1012</v>
      </c>
      <c r="F50" s="29" t="s">
        <v>1013</v>
      </c>
    </row>
    <row r="51" spans="1:6" x14ac:dyDescent="0.25">
      <c r="A51" s="28" t="s">
        <v>591</v>
      </c>
      <c r="B51" s="94" t="s">
        <v>620</v>
      </c>
      <c r="C51" s="97" t="s">
        <v>590</v>
      </c>
      <c r="D51" s="109">
        <v>5415</v>
      </c>
      <c r="E51" s="95" t="s">
        <v>1012</v>
      </c>
      <c r="F51" s="29" t="s">
        <v>1013</v>
      </c>
    </row>
    <row r="52" spans="1:6" x14ac:dyDescent="0.25">
      <c r="A52" s="28" t="s">
        <v>601</v>
      </c>
      <c r="B52" s="94" t="s">
        <v>620</v>
      </c>
      <c r="C52" s="97" t="s">
        <v>92</v>
      </c>
      <c r="D52" s="109">
        <v>5164</v>
      </c>
      <c r="E52" s="95" t="s">
        <v>1012</v>
      </c>
      <c r="F52" s="29" t="s">
        <v>1013</v>
      </c>
    </row>
    <row r="53" spans="1:6" x14ac:dyDescent="0.25">
      <c r="A53" s="28" t="s">
        <v>618</v>
      </c>
      <c r="B53" s="94" t="s">
        <v>620</v>
      </c>
      <c r="C53" s="97" t="s">
        <v>590</v>
      </c>
      <c r="D53" s="109">
        <v>5122.5</v>
      </c>
      <c r="E53" s="95" t="s">
        <v>1012</v>
      </c>
      <c r="F53" s="29" t="s">
        <v>1013</v>
      </c>
    </row>
    <row r="54" spans="1:6" x14ac:dyDescent="0.25">
      <c r="A54" s="28" t="s">
        <v>666</v>
      </c>
      <c r="B54" s="94" t="s">
        <v>681</v>
      </c>
      <c r="C54" s="97" t="s">
        <v>92</v>
      </c>
      <c r="D54" s="109">
        <v>4967.5</v>
      </c>
      <c r="E54" s="95" t="s">
        <v>1012</v>
      </c>
      <c r="F54" s="29" t="s">
        <v>1013</v>
      </c>
    </row>
    <row r="55" spans="1:6" x14ac:dyDescent="0.25">
      <c r="A55" s="28" t="s">
        <v>667</v>
      </c>
      <c r="B55" s="94" t="s">
        <v>681</v>
      </c>
      <c r="C55" s="97" t="s">
        <v>30</v>
      </c>
      <c r="D55" s="109">
        <v>4932.5</v>
      </c>
      <c r="E55" s="95" t="s">
        <v>1012</v>
      </c>
      <c r="F55" s="29" t="s">
        <v>1013</v>
      </c>
    </row>
    <row r="56" spans="1:6" x14ac:dyDescent="0.25">
      <c r="A56" s="28" t="s">
        <v>672</v>
      </c>
      <c r="B56" s="94" t="s">
        <v>681</v>
      </c>
      <c r="C56" s="97" t="s">
        <v>30</v>
      </c>
      <c r="D56" s="109">
        <v>4932.5</v>
      </c>
      <c r="E56" s="95" t="s">
        <v>1012</v>
      </c>
      <c r="F56" s="29" t="s">
        <v>1013</v>
      </c>
    </row>
    <row r="57" spans="1:6" x14ac:dyDescent="0.25">
      <c r="A57" s="28" t="s">
        <v>669</v>
      </c>
      <c r="B57" s="94" t="s">
        <v>681</v>
      </c>
      <c r="C57" s="97" t="s">
        <v>30</v>
      </c>
      <c r="D57" s="109">
        <v>4932.5</v>
      </c>
      <c r="E57" s="95" t="s">
        <v>1012</v>
      </c>
      <c r="F57" s="29" t="s">
        <v>1013</v>
      </c>
    </row>
    <row r="58" spans="1:6" ht="15.75" thickBot="1" x14ac:dyDescent="0.3">
      <c r="A58" s="30" t="s">
        <v>752</v>
      </c>
      <c r="B58" s="101" t="s">
        <v>756</v>
      </c>
      <c r="C58" s="102" t="s">
        <v>751</v>
      </c>
      <c r="D58" s="110">
        <v>2951</v>
      </c>
      <c r="E58" s="103" t="s">
        <v>1035</v>
      </c>
      <c r="F58" s="32" t="s">
        <v>1036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90" zoomScaleNormal="90" workbookViewId="0">
      <selection activeCell="E21" sqref="E21"/>
    </sheetView>
  </sheetViews>
  <sheetFormatPr baseColWidth="10" defaultRowHeight="15" x14ac:dyDescent="0.25"/>
  <cols>
    <col min="1" max="1" width="40" customWidth="1"/>
  </cols>
  <sheetData>
    <row r="1" spans="1:3" x14ac:dyDescent="0.25">
      <c r="A1" s="8" t="s">
        <v>1005</v>
      </c>
      <c r="B1" s="8"/>
      <c r="C1" s="7"/>
    </row>
    <row r="2" spans="1:3" x14ac:dyDescent="0.25">
      <c r="A2" s="8" t="s">
        <v>930</v>
      </c>
      <c r="B2" t="s">
        <v>965</v>
      </c>
      <c r="C2" s="7"/>
    </row>
    <row r="3" spans="1:3" x14ac:dyDescent="0.25">
      <c r="A3" s="8" t="s">
        <v>910</v>
      </c>
      <c r="B3" t="s">
        <v>966</v>
      </c>
      <c r="C3" s="7"/>
    </row>
    <row r="4" spans="1:3" x14ac:dyDescent="0.25">
      <c r="A4" s="8" t="s">
        <v>909</v>
      </c>
      <c r="B4" t="s">
        <v>1000</v>
      </c>
      <c r="C4" s="7"/>
    </row>
    <row r="5" spans="1:3" x14ac:dyDescent="0.25">
      <c r="A5" s="8" t="s">
        <v>931</v>
      </c>
      <c r="B5" t="s">
        <v>967</v>
      </c>
      <c r="C5" s="7"/>
    </row>
    <row r="6" spans="1:3" x14ac:dyDescent="0.25">
      <c r="A6" s="8" t="s">
        <v>932</v>
      </c>
      <c r="B6" t="s">
        <v>968</v>
      </c>
      <c r="C6" s="7"/>
    </row>
    <row r="7" spans="1:3" x14ac:dyDescent="0.25">
      <c r="A7" s="8" t="s">
        <v>584</v>
      </c>
      <c r="B7" t="s">
        <v>969</v>
      </c>
      <c r="C7" s="7"/>
    </row>
    <row r="8" spans="1:3" x14ac:dyDescent="0.25">
      <c r="A8" s="8" t="s">
        <v>933</v>
      </c>
      <c r="B8" t="s">
        <v>970</v>
      </c>
      <c r="C8" s="7"/>
    </row>
    <row r="9" spans="1:3" x14ac:dyDescent="0.25">
      <c r="A9" s="8" t="s">
        <v>935</v>
      </c>
      <c r="B9" t="s">
        <v>971</v>
      </c>
      <c r="C9" s="7"/>
    </row>
    <row r="10" spans="1:3" x14ac:dyDescent="0.25">
      <c r="A10" s="8" t="s">
        <v>934</v>
      </c>
      <c r="B10" t="s">
        <v>972</v>
      </c>
      <c r="C10" s="7"/>
    </row>
    <row r="11" spans="1:3" x14ac:dyDescent="0.25">
      <c r="A11" s="8" t="s">
        <v>936</v>
      </c>
      <c r="B11" t="s">
        <v>973</v>
      </c>
      <c r="C11" s="7"/>
    </row>
    <row r="12" spans="1:3" x14ac:dyDescent="0.25">
      <c r="A12" s="8" t="s">
        <v>937</v>
      </c>
      <c r="B12" t="s">
        <v>974</v>
      </c>
      <c r="C12" s="7"/>
    </row>
    <row r="13" spans="1:3" x14ac:dyDescent="0.25">
      <c r="A13" s="8" t="s">
        <v>938</v>
      </c>
      <c r="B13" t="s">
        <v>975</v>
      </c>
      <c r="C13" s="7"/>
    </row>
    <row r="14" spans="1:3" x14ac:dyDescent="0.25">
      <c r="A14" s="8" t="s">
        <v>957</v>
      </c>
      <c r="B14" t="s">
        <v>976</v>
      </c>
      <c r="C14" s="7"/>
    </row>
    <row r="15" spans="1:3" x14ac:dyDescent="0.25">
      <c r="A15" s="8" t="s">
        <v>939</v>
      </c>
      <c r="B15" t="s">
        <v>977</v>
      </c>
      <c r="C15" s="7"/>
    </row>
    <row r="16" spans="1:3" x14ac:dyDescent="0.25">
      <c r="A16" s="8" t="s">
        <v>940</v>
      </c>
      <c r="B16" t="s">
        <v>978</v>
      </c>
      <c r="C16" s="7"/>
    </row>
    <row r="17" spans="1:3" x14ac:dyDescent="0.25">
      <c r="A17" s="8" t="s">
        <v>941</v>
      </c>
      <c r="B17" t="s">
        <v>979</v>
      </c>
      <c r="C17" s="7"/>
    </row>
    <row r="18" spans="1:3" x14ac:dyDescent="0.25">
      <c r="A18" s="8" t="s">
        <v>942</v>
      </c>
      <c r="B18" t="s">
        <v>980</v>
      </c>
      <c r="C18" s="7"/>
    </row>
    <row r="19" spans="1:3" x14ac:dyDescent="0.25">
      <c r="A19" s="8" t="s">
        <v>943</v>
      </c>
      <c r="B19" t="s">
        <v>981</v>
      </c>
      <c r="C19" s="7"/>
    </row>
    <row r="20" spans="1:3" x14ac:dyDescent="0.25">
      <c r="A20" s="8" t="s">
        <v>944</v>
      </c>
      <c r="B20" t="s">
        <v>982</v>
      </c>
      <c r="C20" s="7"/>
    </row>
    <row r="21" spans="1:3" x14ac:dyDescent="0.25">
      <c r="A21" s="8" t="s">
        <v>945</v>
      </c>
      <c r="B21" t="s">
        <v>983</v>
      </c>
      <c r="C21" s="7"/>
    </row>
    <row r="22" spans="1:3" x14ac:dyDescent="0.25">
      <c r="A22" s="8" t="s">
        <v>946</v>
      </c>
      <c r="B22" t="s">
        <v>984</v>
      </c>
      <c r="C22" s="7"/>
    </row>
    <row r="23" spans="1:3" x14ac:dyDescent="0.25">
      <c r="A23" s="8" t="s">
        <v>947</v>
      </c>
      <c r="B23" t="s">
        <v>985</v>
      </c>
      <c r="C23" s="7"/>
    </row>
    <row r="24" spans="1:3" x14ac:dyDescent="0.25">
      <c r="A24" s="7"/>
      <c r="B24" s="7"/>
      <c r="C24" s="7"/>
    </row>
  </sheetData>
  <autoFilter ref="A1:A6">
    <sortState ref="A2:B23">
      <sortCondition ref="A1:A6"/>
    </sortState>
  </autoFilter>
  <conditionalFormatting sqref="A7">
    <cfRule type="cellIs" dxfId="2" priority="3" operator="equal">
      <formula>".."</formula>
    </cfRule>
  </conditionalFormatting>
  <conditionalFormatting sqref="A11">
    <cfRule type="cellIs" dxfId="1" priority="2" operator="equal">
      <formula>".."</formula>
    </cfRule>
  </conditionalFormatting>
  <conditionalFormatting sqref="A12">
    <cfRule type="cellIs" dxfId="0" priority="1" operator="equal">
      <formula>".."</formula>
    </cfRule>
  </conditionalFormatting>
  <pageMargins left="0.19685039370078741" right="0.19685039370078741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Data S1</vt:lpstr>
      <vt:lpstr>Data S2</vt:lpstr>
      <vt:lpstr>Data S3</vt:lpstr>
      <vt:lpstr>Data S4</vt:lpstr>
      <vt:lpstr>Data S5</vt:lpstr>
      <vt:lpstr>Data S6</vt:lpstr>
      <vt:lpstr>Data S7</vt:lpstr>
      <vt:lpstr>References (Data S8)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fisica</dc:creator>
  <cp:lastModifiedBy>Quim Fort</cp:lastModifiedBy>
  <cp:lastPrinted>2017-03-06T10:30:13Z</cp:lastPrinted>
  <dcterms:created xsi:type="dcterms:W3CDTF">2016-06-25T15:26:47Z</dcterms:created>
  <dcterms:modified xsi:type="dcterms:W3CDTF">2017-08-07T12:01:38Z</dcterms:modified>
</cp:coreProperties>
</file>